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Dokumenty\KROS 2020\"/>
    </mc:Choice>
  </mc:AlternateContent>
  <bookViews>
    <workbookView xWindow="0" yWindow="0" windowWidth="0" windowHeight="0"/>
  </bookViews>
  <sheets>
    <sheet name="Rekapitulace stavby" sheetId="1" r:id="rId1"/>
    <sheet name="Policie - Zateplení  obj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'Policie - Zateplení  obje...'!$C$128:$K$367</definedName>
    <definedName name="_xlnm.Print_Area" localSheetId="1">'Policie - Zateplení  obje...'!$C$4:$J$76,'Policie - Zateplení  obje...'!$C$82:$J$112,'Policie - Zateplení  obje...'!$C$118:$K$367</definedName>
    <definedName name="_xlnm.Print_Titles" localSheetId="1">'Policie - Zateplení  obje...'!$128:$128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67"/>
  <c r="BH367"/>
  <c r="BG367"/>
  <c r="BF367"/>
  <c r="T367"/>
  <c r="T366"/>
  <c r="R367"/>
  <c r="R366"/>
  <c r="P367"/>
  <c r="P366"/>
  <c r="BI365"/>
  <c r="BH365"/>
  <c r="BG365"/>
  <c r="BF365"/>
  <c r="T365"/>
  <c r="T364"/>
  <c r="T363"/>
  <c r="R365"/>
  <c r="R364"/>
  <c r="R363"/>
  <c r="P365"/>
  <c r="P364"/>
  <c r="P363"/>
  <c r="BI362"/>
  <c r="BH362"/>
  <c r="BG362"/>
  <c r="BF362"/>
  <c r="T362"/>
  <c r="T361"/>
  <c r="R362"/>
  <c r="R361"/>
  <c r="P362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8"/>
  <c r="BH338"/>
  <c r="BG338"/>
  <c r="BF338"/>
  <c r="T338"/>
  <c r="T337"/>
  <c r="R338"/>
  <c r="R337"/>
  <c r="P338"/>
  <c r="P337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5"/>
  <c r="BH215"/>
  <c r="BG215"/>
  <c r="BF215"/>
  <c r="T215"/>
  <c r="R215"/>
  <c r="P215"/>
  <c r="BI206"/>
  <c r="BH206"/>
  <c r="BG206"/>
  <c r="BF206"/>
  <c r="T206"/>
  <c r="R206"/>
  <c r="P206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0"/>
  <c r="J89"/>
  <c r="F89"/>
  <c r="F87"/>
  <c r="E85"/>
  <c r="J16"/>
  <c r="E16"/>
  <c r="F90"/>
  <c r="J15"/>
  <c r="J10"/>
  <c r="J123"/>
  <c i="1" r="L90"/>
  <c r="AM90"/>
  <c r="AM89"/>
  <c r="L89"/>
  <c r="AM87"/>
  <c r="L87"/>
  <c r="L85"/>
  <c r="L84"/>
  <c i="2" r="BK360"/>
  <c r="BK357"/>
  <c r="BK355"/>
  <c r="BK351"/>
  <c r="J347"/>
  <c r="J345"/>
  <c r="J344"/>
  <c r="J341"/>
  <c r="BK332"/>
  <c r="BK328"/>
  <c r="J322"/>
  <c r="J321"/>
  <c r="BK320"/>
  <c r="BK319"/>
  <c r="BK315"/>
  <c r="BK312"/>
  <c r="BK311"/>
  <c r="BK303"/>
  <c r="BK301"/>
  <c r="J298"/>
  <c r="J293"/>
  <c r="BK285"/>
  <c r="BK283"/>
  <c r="BK282"/>
  <c r="J281"/>
  <c r="BK279"/>
  <c r="BK277"/>
  <c r="BK275"/>
  <c r="J259"/>
  <c r="J257"/>
  <c r="BK256"/>
  <c r="J254"/>
  <c r="J252"/>
  <c r="J251"/>
  <c r="J249"/>
  <c r="BK239"/>
  <c r="J237"/>
  <c r="BK235"/>
  <c r="BK231"/>
  <c r="J229"/>
  <c r="J226"/>
  <c r="J223"/>
  <c r="BK221"/>
  <c r="BK215"/>
  <c r="J206"/>
  <c r="BK199"/>
  <c r="BK198"/>
  <c r="J196"/>
  <c r="BK193"/>
  <c r="BK191"/>
  <c r="J190"/>
  <c r="BK188"/>
  <c r="J187"/>
  <c r="J186"/>
  <c r="BK183"/>
  <c r="J181"/>
  <c r="BK178"/>
  <c r="BK175"/>
  <c r="BK172"/>
  <c r="J169"/>
  <c r="BK167"/>
  <c r="BK165"/>
  <c r="BK163"/>
  <c r="BK159"/>
  <c r="BK153"/>
  <c r="BK150"/>
  <c r="BK149"/>
  <c r="BK143"/>
  <c r="BK142"/>
  <c r="BK138"/>
  <c r="J134"/>
  <c r="BK133"/>
  <c r="J132"/>
  <c i="1" r="AS94"/>
  <c i="2" r="BK367"/>
  <c r="J367"/>
  <c r="J365"/>
  <c r="BK362"/>
  <c r="J360"/>
  <c r="J359"/>
  <c r="J355"/>
  <c r="J351"/>
  <c r="J342"/>
  <c r="J338"/>
  <c r="BK334"/>
  <c r="J332"/>
  <c r="BK331"/>
  <c r="BK323"/>
  <c r="BK322"/>
  <c r="J317"/>
  <c r="J313"/>
  <c r="J312"/>
  <c r="J309"/>
  <c r="J305"/>
  <c r="J303"/>
  <c r="J301"/>
  <c r="BK298"/>
  <c r="BK293"/>
  <c r="J285"/>
  <c r="J283"/>
  <c r="J282"/>
  <c r="BK281"/>
  <c r="J279"/>
  <c r="J277"/>
  <c r="J275"/>
  <c r="BK259"/>
  <c r="BK257"/>
  <c r="J256"/>
  <c r="BK254"/>
  <c r="BK252"/>
  <c r="BK251"/>
  <c r="BK249"/>
  <c r="J239"/>
  <c r="BK237"/>
  <c r="J235"/>
  <c r="J231"/>
  <c r="BK229"/>
  <c r="BK226"/>
  <c r="BK223"/>
  <c r="J221"/>
  <c r="J215"/>
  <c r="BK206"/>
  <c r="J199"/>
  <c r="J198"/>
  <c r="BK196"/>
  <c r="J193"/>
  <c r="J191"/>
  <c r="BK190"/>
  <c r="J188"/>
  <c r="BK187"/>
  <c r="BK186"/>
  <c r="J183"/>
  <c r="J175"/>
  <c r="BK169"/>
  <c r="J167"/>
  <c r="BK152"/>
  <c r="J149"/>
  <c r="J147"/>
  <c r="J143"/>
  <c r="J142"/>
  <c r="J140"/>
  <c r="BK132"/>
  <c r="BK359"/>
  <c r="J353"/>
  <c r="BK345"/>
  <c r="BK335"/>
  <c r="J334"/>
  <c r="J331"/>
  <c r="BK330"/>
  <c r="J328"/>
  <c r="J323"/>
  <c r="J320"/>
  <c r="J319"/>
  <c r="BK317"/>
  <c r="BK316"/>
  <c r="BK313"/>
  <c r="BK365"/>
  <c r="J362"/>
  <c r="J357"/>
  <c r="BK353"/>
  <c r="BK347"/>
  <c r="BK344"/>
  <c r="BK342"/>
  <c r="BK341"/>
  <c r="BK338"/>
  <c r="J335"/>
  <c r="J330"/>
  <c r="BK321"/>
  <c r="J316"/>
  <c r="J315"/>
  <c r="J311"/>
  <c r="BK309"/>
  <c r="BK305"/>
  <c r="BK181"/>
  <c r="J178"/>
  <c r="J172"/>
  <c r="J165"/>
  <c r="J163"/>
  <c r="J159"/>
  <c r="J153"/>
  <c r="J152"/>
  <c r="J150"/>
  <c r="BK147"/>
  <c r="BK140"/>
  <c r="J138"/>
  <c r="BK134"/>
  <c r="J133"/>
  <c l="1" r="T131"/>
  <c r="R158"/>
  <c r="P177"/>
  <c r="BK185"/>
  <c r="J185"/>
  <c r="J100"/>
  <c r="BK354"/>
  <c r="J354"/>
  <c r="J107"/>
  <c r="P131"/>
  <c r="P158"/>
  <c r="BK197"/>
  <c r="J197"/>
  <c r="J101"/>
  <c r="T197"/>
  <c r="P297"/>
  <c r="R297"/>
  <c r="BK329"/>
  <c r="J329"/>
  <c r="J103"/>
  <c r="T329"/>
  <c r="P340"/>
  <c r="T340"/>
  <c r="T339"/>
  <c r="T354"/>
  <c r="BK131"/>
  <c r="R131"/>
  <c r="T158"/>
  <c r="P197"/>
  <c r="P354"/>
  <c r="BK158"/>
  <c r="J158"/>
  <c r="J97"/>
  <c r="BK177"/>
  <c r="J177"/>
  <c r="J98"/>
  <c r="R177"/>
  <c r="T177"/>
  <c r="P185"/>
  <c r="R185"/>
  <c r="T185"/>
  <c r="R197"/>
  <c r="BK297"/>
  <c r="J297"/>
  <c r="J102"/>
  <c r="T297"/>
  <c r="P329"/>
  <c r="R329"/>
  <c r="BK340"/>
  <c r="J340"/>
  <c r="J106"/>
  <c r="R340"/>
  <c r="R354"/>
  <c r="J87"/>
  <c r="F126"/>
  <c r="BE132"/>
  <c r="BE133"/>
  <c r="BE138"/>
  <c r="BE142"/>
  <c r="BE143"/>
  <c r="BE152"/>
  <c r="BE159"/>
  <c r="BE163"/>
  <c r="BE169"/>
  <c r="BE305"/>
  <c r="BE309"/>
  <c r="BE313"/>
  <c r="BE315"/>
  <c r="BE319"/>
  <c r="BE322"/>
  <c r="BE323"/>
  <c r="BE345"/>
  <c r="BK182"/>
  <c r="J182"/>
  <c r="J99"/>
  <c r="BE334"/>
  <c r="BE342"/>
  <c r="BE347"/>
  <c r="BE353"/>
  <c r="BK337"/>
  <c r="J337"/>
  <c r="J104"/>
  <c r="BK361"/>
  <c r="J361"/>
  <c r="J108"/>
  <c r="BE134"/>
  <c r="BE175"/>
  <c r="BE181"/>
  <c r="BE183"/>
  <c r="BE186"/>
  <c r="BE188"/>
  <c r="BE190"/>
  <c r="BE193"/>
  <c r="BE196"/>
  <c r="BE199"/>
  <c r="BE221"/>
  <c r="BE226"/>
  <c r="BE229"/>
  <c r="BE235"/>
  <c r="BE237"/>
  <c r="BE249"/>
  <c r="BE252"/>
  <c r="BE256"/>
  <c r="BE257"/>
  <c r="BE275"/>
  <c r="BE279"/>
  <c r="BE281"/>
  <c r="BE285"/>
  <c r="BE301"/>
  <c r="BE303"/>
  <c r="BE311"/>
  <c r="BE320"/>
  <c r="BE328"/>
  <c r="BE330"/>
  <c r="BE338"/>
  <c r="BE341"/>
  <c r="BE344"/>
  <c r="BE355"/>
  <c r="BE357"/>
  <c r="BE360"/>
  <c r="BE362"/>
  <c r="BE365"/>
  <c r="BE367"/>
  <c r="BE140"/>
  <c r="BE147"/>
  <c r="BE149"/>
  <c r="BE150"/>
  <c r="BE153"/>
  <c r="BE165"/>
  <c r="BE167"/>
  <c r="BE172"/>
  <c r="BE178"/>
  <c r="BE187"/>
  <c r="BE191"/>
  <c r="BE198"/>
  <c r="BE206"/>
  <c r="BE215"/>
  <c r="BE223"/>
  <c r="BE231"/>
  <c r="BE239"/>
  <c r="BE251"/>
  <c r="BE254"/>
  <c r="BE259"/>
  <c r="BE277"/>
  <c r="BE282"/>
  <c r="BE283"/>
  <c r="BE293"/>
  <c r="BE298"/>
  <c r="BE312"/>
  <c r="BE316"/>
  <c r="BE317"/>
  <c r="BE321"/>
  <c r="BE331"/>
  <c r="BE332"/>
  <c r="BE335"/>
  <c r="BE351"/>
  <c r="BE359"/>
  <c r="BK364"/>
  <c r="J364"/>
  <c r="J110"/>
  <c r="BK366"/>
  <c r="J366"/>
  <c r="J111"/>
  <c r="F32"/>
  <c i="1" r="BA95"/>
  <c r="BA94"/>
  <c r="AW94"/>
  <c r="AK30"/>
  <c i="2" r="F35"/>
  <c i="1" r="BD95"/>
  <c r="BD94"/>
  <c r="W33"/>
  <c i="2" r="F34"/>
  <c i="1" r="BC95"/>
  <c r="BC94"/>
  <c r="W32"/>
  <c i="2" r="F33"/>
  <c i="1" r="BB95"/>
  <c r="BB94"/>
  <c r="W31"/>
  <c i="2" r="J32"/>
  <c i="1" r="AW95"/>
  <c i="2" l="1" r="P130"/>
  <c r="T130"/>
  <c r="T129"/>
  <c r="R130"/>
  <c r="P339"/>
  <c r="R339"/>
  <c r="BK130"/>
  <c r="J131"/>
  <c r="J96"/>
  <c r="BK339"/>
  <c r="J339"/>
  <c r="J105"/>
  <c r="BK363"/>
  <c r="J363"/>
  <c r="J109"/>
  <c i="1" r="AY94"/>
  <c i="2" r="J31"/>
  <c i="1" r="AV95"/>
  <c r="AT95"/>
  <c i="2" r="F31"/>
  <c i="1" r="AZ95"/>
  <c r="AZ94"/>
  <c r="W29"/>
  <c r="AX94"/>
  <c r="W30"/>
  <c i="2" l="1" r="R129"/>
  <c r="BK129"/>
  <c r="J129"/>
  <c r="J94"/>
  <c r="P129"/>
  <c i="1" r="AU95"/>
  <c i="2" r="J130"/>
  <c r="J95"/>
  <c i="1" r="AV94"/>
  <c r="AK29"/>
  <c r="AU94"/>
  <c l="1" r="AT94"/>
  <c i="2" r="J28"/>
  <c i="1" r="AG95"/>
  <c r="AN95"/>
  <c i="2" l="1" r="J37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<sst xmlns="http://schemas.openxmlformats.org/spreadsheetml/2006/main">
  <si>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</si>
  <si>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</si>
  <si>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</si>
  <si>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</si>
  <si>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</si>
  <si>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{08bd0c43-2faf-41c1-94fa-a4267e3d91a7}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</si>
  <si>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</si>
  <si>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</si>
  <si>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</si>
  <si>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</si>
  <si>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</si>
  <si>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</si>
  <si>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</si>
  <si>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</si>
  <si>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Policie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</si>
  <si>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</si>
  <si>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</si>
  <si>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Zateplení  objektu Městské policie Prahy 8 (1.PP+1.NP)-AKTUALIZACE</t>
  </si>
  <si>
    <t>KSO:</t>
  </si>
  <si>
    <t>CC-CZ:</t>
  </si>
  <si>
    <t>Místo:</t>
  </si>
  <si>
    <t>Balabánova 1273/2, Praha-Kobylisy</t>
  </si>
  <si>
    <t>Datum:</t>
  </si>
  <si>
    <t>26. 8. 2020</t>
  </si>
  <si>
    <t>Zadavatel:</t>
  </si>
  <si>
    <t>IČ:</t>
  </si>
  <si>
    <t>Městská část Praha 8, Zenklova 1/35</t>
  </si>
  <si>
    <t>DIČ:</t>
  </si>
  <si>
    <t>Uchazeč:</t>
  </si>
  <si>
    <t>Vyplň údaj</t>
  </si>
  <si>
    <t>Projektant:</t>
  </si>
  <si>
    <t>ZOAA s.r.o, Hošťálkova 637</t>
  </si>
  <si>
    <t>True</t>
  </si>
  <si>
    <t>Zpracovatel:</t>
  </si>
  <si>
    <t>Lenka Jandová</t>
  </si>
  <si>
    <t>Poznámka:</t>
  </si>
  <si>
    <t>ÚPRAVA ANGLICKÉHO DVORKU NENÍ SOUČÁSTÍ ROZPOČTU_x000d_
HROMOSVOD, ŽALUZIE A MŘÍŽE JSOU SOUĆÁSTÍ ROZPOČTU STAVEBNÍ ČÁSTI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</si>
  <si>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</si>
  <si>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</si>
  <si>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</si>
  <si>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</si>
  <si>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</si>
  <si>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</si>
  <si>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</si>
  <si>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</si>
  <si>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</si>
  <si>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</si>
  <si>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</si>
  <si>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</si>
  <si>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</si>
  <si>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</si>
  <si>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</si>
  <si>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</si>
  <si>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</si>
  <si>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</si>
  <si>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</si>
  <si>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</si>
  <si>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</si>
  <si>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</si>
  <si>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</si>
  <si>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</si>
  <si>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</si>
  <si>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</si>
  <si>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</si>
  <si>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</si>
  <si>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</si>
  <si>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</si>
  <si>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</si>
  <si>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</si>
  <si>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</si>
  <si>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</si>
  <si>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</si>
  <si>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</si>
  <si>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</si>
  <si>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</si>
  <si>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</si>
  <si>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</si>
  <si>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</si>
  <si>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</si>
  <si>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</si>
  <si>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</si>
  <si>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</si>
  <si>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</si>
  <si>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</si>
  <si>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</si>
  <si>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</si>
  <si>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ÚPRAVA ANGLICKÉHO DVORKU NENÍ SOUČÁSTÍ ROZPOČTU HROMOSVOD, ŽALUZIE A MŘÍŽE JSOU SOUĆÁSTÍ ROZPOČTU STAVEBNÍ ČÁSTI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</si>
  <si>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</si>
  <si>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</si>
  <si>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</si>
  <si>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</si>
  <si>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</si>
  <si>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</si>
  <si>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</si>
  <si>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</si>
  <si>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</si>
  <si>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</si>
  <si>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</si>
  <si>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</si>
  <si>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</si>
  <si>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</si>
  <si>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</si>
  <si>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</si>
  <si>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</si>
  <si>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</si>
  <si>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</si>
  <si>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</si>
  <si>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</si>
  <si>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</si>
  <si>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</si>
  <si>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</si>
  <si>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</si>
  <si>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</si>
  <si>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</si>
  <si>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</si>
  <si>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</si>
  <si>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</si>
  <si>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</si>
  <si>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</si>
  <si>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</si>
  <si>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</si>
  <si>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</si>
  <si>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</si>
  <si>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</si>
  <si>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</si>
  <si>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</si>
  <si>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</si>
  <si>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</si>
  <si>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</si>
  <si>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</si>
  <si>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</si>
  <si>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2035937891</t>
  </si>
  <si>
    <t>113106123</t>
  </si>
  <si>
    <t>Rozebrání dlažeb ze zámkových dlaždic komunikací pro pěší ručně</t>
  </si>
  <si>
    <t>707128840</t>
  </si>
  <si>
    <t>3</t>
  </si>
  <si>
    <t>113107122</t>
  </si>
  <si>
    <t>Odstranění podkladu z kameniva drceného tl 200 mm ručně</t>
  </si>
  <si>
    <t>-728413216</t>
  </si>
  <si>
    <t>VV</t>
  </si>
  <si>
    <t>21*0,8</t>
  </si>
  <si>
    <t>60*0,8</t>
  </si>
  <si>
    <t>Součet</t>
  </si>
  <si>
    <t>113107136</t>
  </si>
  <si>
    <t>Odstranění podkladu z betonu vyztuženého sítěmi tl 150 mm ručně</t>
  </si>
  <si>
    <t>-323658319</t>
  </si>
  <si>
    <t>5</t>
  </si>
  <si>
    <t>113107142</t>
  </si>
  <si>
    <t>Odstranění podkladu živičného tl 100 mm ručně</t>
  </si>
  <si>
    <t>-1431584562</t>
  </si>
  <si>
    <t>6</t>
  </si>
  <si>
    <t>113202111</t>
  </si>
  <si>
    <t>Vytrhání obrub krajníků obrubníků stojatých</t>
  </si>
  <si>
    <t>m</t>
  </si>
  <si>
    <t>-905032549</t>
  </si>
  <si>
    <t>7</t>
  </si>
  <si>
    <t>132212111</t>
  </si>
  <si>
    <t>Hloubení rýh š do 800 mm v soudržných horninách třídy těžitelnosti I, skupiny 3 ručně</t>
  </si>
  <si>
    <t>m3</t>
  </si>
  <si>
    <t>-638360578</t>
  </si>
  <si>
    <t>(17,2+13+8,2+3,1+16,2)*0,6*1</t>
  </si>
  <si>
    <t>20*0,6*0,5</t>
  </si>
  <si>
    <t>8</t>
  </si>
  <si>
    <t>162751117</t>
  </si>
  <si>
    <t>Vodorovné přemístění do 10000 m výkopku/sypaniny z horniny třídy těžitelnosti I, skupiny 1 až 3</t>
  </si>
  <si>
    <t>-991059789</t>
  </si>
  <si>
    <t>40,82-29,172</t>
  </si>
  <si>
    <t>9</t>
  </si>
  <si>
    <t>167111101</t>
  </si>
  <si>
    <t>Nakládání výkopku z hornin třídy těžitelnosti I, skupiny 1 až 3 do 100 m3 ručně</t>
  </si>
  <si>
    <t>-64574669</t>
  </si>
  <si>
    <t>10</t>
  </si>
  <si>
    <t>171201221</t>
  </si>
  <si>
    <t>Poplatek za uložení na skládce (skládkovné) zeminy a kamení kód odpadu 17 05 04</t>
  </si>
  <si>
    <t>t</t>
  </si>
  <si>
    <t>801706727</t>
  </si>
  <si>
    <t>11,648*1,6 'Přepočtené koeficientem množství</t>
  </si>
  <si>
    <t>11</t>
  </si>
  <si>
    <t>171251201</t>
  </si>
  <si>
    <t>Uložení sypaniny na skládky nebo meziskládky</t>
  </si>
  <si>
    <t>-1262002877</t>
  </si>
  <si>
    <t>12</t>
  </si>
  <si>
    <t>174101101</t>
  </si>
  <si>
    <t>Zásyp jam, šachet rýh nebo kolem objektů sypaninou se zhutněním</t>
  </si>
  <si>
    <t>-1922322461</t>
  </si>
  <si>
    <t>40,82-18,648</t>
  </si>
  <si>
    <t>" zásyp u původní opěrky"</t>
  </si>
  <si>
    <t>Zakládání</t>
  </si>
  <si>
    <t>13</t>
  </si>
  <si>
    <t>212532111</t>
  </si>
  <si>
    <t>Lože pro trativody z kameniva hrubého drceného frakce 16 až 32 mm</t>
  </si>
  <si>
    <t>-1377970554</t>
  </si>
  <si>
    <t>(17,2+13+8,2+3,1+16,2)*0,6*0,4</t>
  </si>
  <si>
    <t>20*0,6*0,4</t>
  </si>
  <si>
    <t>14</t>
  </si>
  <si>
    <t>212755214</t>
  </si>
  <si>
    <t>Trativody z drenážních trubek plastových flexibilních D 100 mm bez lože</t>
  </si>
  <si>
    <t>-642676744</t>
  </si>
  <si>
    <t>28*2+18*2</t>
  </si>
  <si>
    <t>213141111</t>
  </si>
  <si>
    <t>Zřízení vrstvy z geotextilie v rovině nebo ve sklonu do 1:5 š do 3 m</t>
  </si>
  <si>
    <t>1577337243</t>
  </si>
  <si>
    <t>92*0,6</t>
  </si>
  <si>
    <t>16</t>
  </si>
  <si>
    <t>M</t>
  </si>
  <si>
    <t>693110091</t>
  </si>
  <si>
    <t>geotextilie</t>
  </si>
  <si>
    <t>1223707639</t>
  </si>
  <si>
    <t>55,2*1,15 'Přepočtené koeficientem množství</t>
  </si>
  <si>
    <t>17</t>
  </si>
  <si>
    <t>274313611</t>
  </si>
  <si>
    <t>Základové pásy z betonu tř. C 16/20</t>
  </si>
  <si>
    <t>420142797</t>
  </si>
  <si>
    <t>" opěrná zeď"</t>
  </si>
  <si>
    <t>3,3*0,6*0,8</t>
  </si>
  <si>
    <t>18</t>
  </si>
  <si>
    <t>279113134</t>
  </si>
  <si>
    <t>Základová zeď tl do 300 mm z tvárnic ztraceného bednění včetně výplně z betonu tř. C 16/20</t>
  </si>
  <si>
    <t>-1415821586</t>
  </si>
  <si>
    <t>7,5</t>
  </si>
  <si>
    <t>19</t>
  </si>
  <si>
    <t>279361821</t>
  </si>
  <si>
    <t>Výztuž základových zdí nosných betonářskou ocelí 10 505</t>
  </si>
  <si>
    <t>1508194583</t>
  </si>
  <si>
    <t>7,5*0,3*0,040</t>
  </si>
  <si>
    <t>Svislé a kompletní konstrukce</t>
  </si>
  <si>
    <t>20</t>
  </si>
  <si>
    <t>316381115</t>
  </si>
  <si>
    <t>Krycí desky tl do 80 mm z betonu tř. C 12/15 až C 16/20 s přesahy do 70 mm</t>
  </si>
  <si>
    <t>1157137420</t>
  </si>
  <si>
    <t>" koruna opěrné zdi"</t>
  </si>
  <si>
    <t>3,3*0,4</t>
  </si>
  <si>
    <t>339921130</t>
  </si>
  <si>
    <t>Osazování betonových palisád do betonového základu - zpětná úprava venkovního schodiště</t>
  </si>
  <si>
    <t>soub</t>
  </si>
  <si>
    <t>413975410</t>
  </si>
  <si>
    <t>Vodorovné konstrukce</t>
  </si>
  <si>
    <t>22</t>
  </si>
  <si>
    <t>452312131</t>
  </si>
  <si>
    <t>Sedlové lože z betonu prostého tř. C 12/15 otevřený výkop</t>
  </si>
  <si>
    <t>468065675</t>
  </si>
  <si>
    <t>92*0,6*0,12</t>
  </si>
  <si>
    <t>Komunikace pozemní</t>
  </si>
  <si>
    <t>23</t>
  </si>
  <si>
    <t>564760111</t>
  </si>
  <si>
    <t>Podklad z kameniva hrubého drceného vel. 16-32 mm tl 200 mm</t>
  </si>
  <si>
    <t>77732437</t>
  </si>
  <si>
    <t>24</t>
  </si>
  <si>
    <t>565165111</t>
  </si>
  <si>
    <t>Asfaltový beton vrstva podkladní ACP 16 (obalované kamenivo OKS) tl 80 mm š do 3 m</t>
  </si>
  <si>
    <t>30198915</t>
  </si>
  <si>
    <t>25</t>
  </si>
  <si>
    <t>573231108</t>
  </si>
  <si>
    <t>Postřik živičný spojovací ze silniční emulze v množství 0,50 kg/m2</t>
  </si>
  <si>
    <t>-416932608</t>
  </si>
  <si>
    <t>26</t>
  </si>
  <si>
    <t>577144211</t>
  </si>
  <si>
    <t>Asfaltový beton vrstva obrusná ACO 11 (ABS) tř. II tl 50 mm š do 3 m z nemodifikovaného asfaltu</t>
  </si>
  <si>
    <t>-569747298</t>
  </si>
  <si>
    <t>27</t>
  </si>
  <si>
    <t>581124115</t>
  </si>
  <si>
    <t>Kryt z betonu komunikace pro pěší tl. 150 mm</t>
  </si>
  <si>
    <t>1180931537</t>
  </si>
  <si>
    <t>28</t>
  </si>
  <si>
    <t>581131115</t>
  </si>
  <si>
    <t>Kryt cementobetonový vozovek skupiny CB I tl 200 mm</t>
  </si>
  <si>
    <t>-28660614</t>
  </si>
  <si>
    <t>" vjezd do garáže"</t>
  </si>
  <si>
    <t>29</t>
  </si>
  <si>
    <t>596211110</t>
  </si>
  <si>
    <t>Kladení zámkové dlažby komunikací pro pěší tl 60 mm skupiny A pl do 50 m2</t>
  </si>
  <si>
    <t>-1381545063</t>
  </si>
  <si>
    <t>Úpravy povrchů, podlahy a osazování výplní</t>
  </si>
  <si>
    <t>30</t>
  </si>
  <si>
    <t>621251101</t>
  </si>
  <si>
    <t>Příplatek k cenám kontaktního zateplení podhledů za použití tepelněizolačních zátek z polystyrenu</t>
  </si>
  <si>
    <t>-1998266264</t>
  </si>
  <si>
    <t>31</t>
  </si>
  <si>
    <t>622135001</t>
  </si>
  <si>
    <t>Vyrovnání podkladu vnějších stěn maltou vápenocementovou tl do 10 mm</t>
  </si>
  <si>
    <t>2123279931</t>
  </si>
  <si>
    <t>" po otlučení obkladu"</t>
  </si>
  <si>
    <t>31,6</t>
  </si>
  <si>
    <t>" pod zateplení XPS"</t>
  </si>
  <si>
    <t>(17,2+13+8,2+3,1+16,2)*1,2</t>
  </si>
  <si>
    <t>20*0,7</t>
  </si>
  <si>
    <t>32</t>
  </si>
  <si>
    <t>622142001</t>
  </si>
  <si>
    <t>Potažení vnějších stěn sklovláknitým pletivem vtlačeným do tenkovrstvé hmoty</t>
  </si>
  <si>
    <t>1250374570</t>
  </si>
  <si>
    <t>(0,56*4+0,55*8+0,85*2+1,2*4+2,675*6+1,13*12)*0,25</t>
  </si>
  <si>
    <t>(2,4*2+1,78*4)*0,25</t>
  </si>
  <si>
    <t>(2,665+2,9*2)*0,6+(1,59+2,265*2)*0,3</t>
  </si>
  <si>
    <t>Mezisoučet</t>
  </si>
  <si>
    <t>(2,45*3+0,56*4+0,55*8+2,375*2+1,75*4+2,65*7+1,75*14)*0,25</t>
  </si>
  <si>
    <t>(2,35*2+1,8*4+2,65*6+1,75*12)*0,25</t>
  </si>
  <si>
    <t>33</t>
  </si>
  <si>
    <t>622211021</t>
  </si>
  <si>
    <t>Montáž kontaktního zateplení vnějších stěn z polystyrénových desek tl do 120 mm</t>
  </si>
  <si>
    <t>123201017</t>
  </si>
  <si>
    <t>" sokl nad terénem"</t>
  </si>
  <si>
    <t>64</t>
  </si>
  <si>
    <t>" sokl pod terénem"</t>
  </si>
  <si>
    <t>83,24</t>
  </si>
  <si>
    <t>34</t>
  </si>
  <si>
    <t>28376382</t>
  </si>
  <si>
    <t>deska z polystyrénu XPS, hrana polodrážková a hladký povrch s vyšší odolností tl 100mm</t>
  </si>
  <si>
    <t>1601158888</t>
  </si>
  <si>
    <t xml:space="preserve">147,24*1,05-16,884 </t>
  </si>
  <si>
    <t>35</t>
  </si>
  <si>
    <t>28376381</t>
  </si>
  <si>
    <t>deska z polystyrénu XPS, hrana polodrážková a hladký povrch s vyšší odolností tl 80mm</t>
  </si>
  <si>
    <t>1422844610</t>
  </si>
  <si>
    <t>" sokl schodiště"</t>
  </si>
  <si>
    <t>(7+3,2*2)*1,2*1,05</t>
  </si>
  <si>
    <t>36</t>
  </si>
  <si>
    <t>622212051</t>
  </si>
  <si>
    <t>Montáž kontaktního zateplení vnějšího ostění hl. špalety do 400 mm z polystyrenu tl do 40 mm</t>
  </si>
  <si>
    <t>210978706</t>
  </si>
  <si>
    <t>" parapety "</t>
  </si>
  <si>
    <t>91,82</t>
  </si>
  <si>
    <t>37</t>
  </si>
  <si>
    <t>28376361</t>
  </si>
  <si>
    <t>deska XPS hladký povrch λ=0,034 tl 30mm</t>
  </si>
  <si>
    <t>361506264</t>
  </si>
  <si>
    <t>91,82*0,25*1,05</t>
  </si>
  <si>
    <t>38</t>
  </si>
  <si>
    <t>622221011</t>
  </si>
  <si>
    <t>Montáž kontaktního zateplení vnějších stěn z minerální vlny s podélnou orientací vláken tl do 80 mm (7 hm./m2)</t>
  </si>
  <si>
    <t>604531405</t>
  </si>
  <si>
    <t>(6,98+3,135+2,7)*6,8-(1,67*2,85+2,45*2,2+1,77*2,5+2,45*1,5)</t>
  </si>
  <si>
    <t>(6,98+3,135+2,7)*3,1-(1,77*2+2,45*1)</t>
  </si>
  <si>
    <t>39</t>
  </si>
  <si>
    <t>63151520</t>
  </si>
  <si>
    <t>deska tepelně izolační minerální kontaktních fasád podélné vlákno λ=0,036 tl 60mm</t>
  </si>
  <si>
    <t>2057712782</t>
  </si>
  <si>
    <t>68,893*1,05</t>
  </si>
  <si>
    <t>40</t>
  </si>
  <si>
    <t>63151526</t>
  </si>
  <si>
    <t>deska tepelně izolační minerální kontaktních fasád podélné vlákno λ=0,036 tl 80mm</t>
  </si>
  <si>
    <t>-1661196618</t>
  </si>
  <si>
    <t>33,737*1,05</t>
  </si>
  <si>
    <t>41</t>
  </si>
  <si>
    <t>622221031</t>
  </si>
  <si>
    <t>Montáž kontaktního zateplení vnějších stěn z minerální vlny s podélnou orientací vláken tl do 160 mm (7 hmoždinek/m2)</t>
  </si>
  <si>
    <t>-13864511</t>
  </si>
  <si>
    <t>(26,245+15,75+19,295+14,575)*4,25</t>
  </si>
  <si>
    <t>-(0,56*0,55*5+2,4*1,75*2+2,65*1,75*13+2,35*1,8*2)</t>
  </si>
  <si>
    <t>19,295*2,5-(2,7*2,1+1,6*1,8+2,7*1,76*4)</t>
  </si>
  <si>
    <t>4,85*2,5+0,31*1,8+4,85*3</t>
  </si>
  <si>
    <t>14,63*2,5-(0,56*0,55*5+2,4*1,75*2)</t>
  </si>
  <si>
    <t>22*1,5-(2,7*1,13*6)</t>
  </si>
  <si>
    <t>42</t>
  </si>
  <si>
    <t>63151538</t>
  </si>
  <si>
    <t xml:space="preserve">deska tepelně izolační minerální kontaktních fasád podélné vlákno λ=0,036 tl 160mm </t>
  </si>
  <si>
    <t>-162467699</t>
  </si>
  <si>
    <t>332,98*1,05 'Přepočtené koeficientem množství</t>
  </si>
  <si>
    <t>43</t>
  </si>
  <si>
    <t>622251101</t>
  </si>
  <si>
    <t>Příplatek k cenám kontaktního zateplení stěn za použití tepelněizolačních zátek z polystyrenu</t>
  </si>
  <si>
    <t>-1390399954</t>
  </si>
  <si>
    <t>44</t>
  </si>
  <si>
    <t>622251105</t>
  </si>
  <si>
    <t>Příplatek k cenám kontaktního zateplení stěn za použití tepelněizolačních zátek z minerální vlny</t>
  </si>
  <si>
    <t>-279692072</t>
  </si>
  <si>
    <t>332,98+102,63</t>
  </si>
  <si>
    <t>45</t>
  </si>
  <si>
    <t>622251109</t>
  </si>
  <si>
    <t>Příplatek k cenám kontaktního zateplení stěn za použití většího množství hmoždinek (9ks/m2)</t>
  </si>
  <si>
    <t>1201235620</t>
  </si>
  <si>
    <t>180</t>
  </si>
  <si>
    <t>46</t>
  </si>
  <si>
    <t>622252001</t>
  </si>
  <si>
    <t>Montáž zakládacích soklových lišt kontaktního zateplení</t>
  </si>
  <si>
    <t>-243183848</t>
  </si>
  <si>
    <t>47</t>
  </si>
  <si>
    <t>59051653</t>
  </si>
  <si>
    <t>lišta soklová Al s okapničkou zakládací U 16cm 0,95/200cm</t>
  </si>
  <si>
    <t>-987707812</t>
  </si>
  <si>
    <t>78,1*1,05 'Přepočtené koeficientem množství</t>
  </si>
  <si>
    <t>48</t>
  </si>
  <si>
    <t>622252002</t>
  </si>
  <si>
    <t>Montáž ostatních lišt kontaktního zateplení</t>
  </si>
  <si>
    <t>470992985</t>
  </si>
  <si>
    <t>" rohová"</t>
  </si>
  <si>
    <t>51</t>
  </si>
  <si>
    <t>" rohová - okna"</t>
  </si>
  <si>
    <t>(0,56*4+0,55*8+0,85*2+1,2*4+2,675*6+1,13*12)</t>
  </si>
  <si>
    <t>(2,4*2+1,78*4)</t>
  </si>
  <si>
    <t>(2,665+2,9*2)*0,6+(1,59+2,265*2)</t>
  </si>
  <si>
    <t>(2,45*3+0,56*4+0,55*8+2,375*2+1,75*4+2,65*7+1,75*14)</t>
  </si>
  <si>
    <t>(2,35*2+1,8*4+2,65*6+1,75*12)</t>
  </si>
  <si>
    <t>" APU"</t>
  </si>
  <si>
    <t>183,459</t>
  </si>
  <si>
    <t>" parapetní"</t>
  </si>
  <si>
    <t>49</t>
  </si>
  <si>
    <t>59051480</t>
  </si>
  <si>
    <t>profil rohový Al s tkaninou kontaktního zateplení</t>
  </si>
  <si>
    <t>1665635306</t>
  </si>
  <si>
    <t>(51+183,459)*1,05</t>
  </si>
  <si>
    <t>50</t>
  </si>
  <si>
    <t>59051476</t>
  </si>
  <si>
    <t>profil okenní začišťovací se sklovláknitou armovací tkaninou 9 mm/2,4 m</t>
  </si>
  <si>
    <t>518985645</t>
  </si>
  <si>
    <t>183,459*1,05</t>
  </si>
  <si>
    <t>59051512</t>
  </si>
  <si>
    <t>profil parapetní se sklovláknitou armovací tkaninou PVC 2 m</t>
  </si>
  <si>
    <t>2109253259</t>
  </si>
  <si>
    <t>91,82*1,05</t>
  </si>
  <si>
    <t>52</t>
  </si>
  <si>
    <t>622325101</t>
  </si>
  <si>
    <t>Oprava vnější vápenocementové hladké omítky složitosti 1 stěn v rozsahu do 10%</t>
  </si>
  <si>
    <t>226751933</t>
  </si>
  <si>
    <t>53</t>
  </si>
  <si>
    <t>622511111</t>
  </si>
  <si>
    <t>Tenkovrstvá akrylátová mozaiková střednězrnná omítka včetně penetrace vnějších stěn</t>
  </si>
  <si>
    <t>340998962</t>
  </si>
  <si>
    <t>54</t>
  </si>
  <si>
    <t>622531021</t>
  </si>
  <si>
    <t>Tenkovrstvá silikonová zrnitá omítka tl. 2,0 mm včetně penetrace vnějších stěn</t>
  </si>
  <si>
    <t>-508047859</t>
  </si>
  <si>
    <t>332,98+102,63+49,981</t>
  </si>
  <si>
    <t>55</t>
  </si>
  <si>
    <t>629991011</t>
  </si>
  <si>
    <t>Zakrytí výplní otvorů a svislých ploch fólií přilepenou lepící páskou</t>
  </si>
  <si>
    <t>1489899629</t>
  </si>
  <si>
    <t>0,56*0,55*5+0,85*1,2*2+2,675*1,13*6</t>
  </si>
  <si>
    <t>2,4*1,8*2+2,7*2,9+1,6*2,3+2,7*1,76*4</t>
  </si>
  <si>
    <t>1,8*4,9+2,4*2,45+0,56*0,55*5+2,4*1,75*2+2,65*1,75*7</t>
  </si>
  <si>
    <t>2,35*1,8*2+2,65*1,75*6</t>
  </si>
  <si>
    <t>56</t>
  </si>
  <si>
    <t>629995101</t>
  </si>
  <si>
    <t>Očištění vnějších ploch tlakovou vodou</t>
  </si>
  <si>
    <t>-374523849</t>
  </si>
  <si>
    <t>332,98+68,893</t>
  </si>
  <si>
    <t>-140 " otryskání"</t>
  </si>
  <si>
    <t>Ostatní konstrukce a práce, bourání</t>
  </si>
  <si>
    <t>57</t>
  </si>
  <si>
    <t>916131213</t>
  </si>
  <si>
    <t>Osazení silničního obrubníku betonového stojatého s boční opěrou do lože z betonu prostého</t>
  </si>
  <si>
    <t>2027512817</t>
  </si>
  <si>
    <t>" zpětné použití obrubníků"</t>
  </si>
  <si>
    <t>58</t>
  </si>
  <si>
    <t>919735112</t>
  </si>
  <si>
    <t>Řezání stávajícího živičného krytu hl do 100 mm</t>
  </si>
  <si>
    <t>102990892</t>
  </si>
  <si>
    <t>7+14</t>
  </si>
  <si>
    <t>59</t>
  </si>
  <si>
    <t>919735124</t>
  </si>
  <si>
    <t>Řezání stávajícího betonového krytu hl do 200 mm</t>
  </si>
  <si>
    <t>-1688879033</t>
  </si>
  <si>
    <t>21+15+21+3</t>
  </si>
  <si>
    <t>60</t>
  </si>
  <si>
    <t>941111131</t>
  </si>
  <si>
    <t>Montáž lešení řadového trubkového lehkého s podlahami zatížení do 200 kg/m2 š do 1,5 m v do 10 m</t>
  </si>
  <si>
    <t>919903720</t>
  </si>
  <si>
    <t>20,8*5,8+18,2*5,8</t>
  </si>
  <si>
    <t>29,3*7,3+29,3*5,8</t>
  </si>
  <si>
    <t>61</t>
  </si>
  <si>
    <t>941111231</t>
  </si>
  <si>
    <t>Příplatek k lešení řadovému trubkovému lehkému s podlahami š 1,5 m v 10 m za první a ZKD den použití</t>
  </si>
  <si>
    <t>-2076342178</t>
  </si>
  <si>
    <t>610,03*60 'Přepočtené koeficientem množství</t>
  </si>
  <si>
    <t>62</t>
  </si>
  <si>
    <t>941111831</t>
  </si>
  <si>
    <t>Demontáž lešení řadového trubkového lehkého s podlahami zatížení do 200 kg/m2 š do 1,5 m v do 10 m</t>
  </si>
  <si>
    <t>1817949502</t>
  </si>
  <si>
    <t>63</t>
  </si>
  <si>
    <t>944511111</t>
  </si>
  <si>
    <t>Montáž ochranné sítě z textilie z umělých vláken</t>
  </si>
  <si>
    <t>761305199</t>
  </si>
  <si>
    <t>944511211</t>
  </si>
  <si>
    <t>Příplatek k ochranné síti za první a ZKD den použití</t>
  </si>
  <si>
    <t>406886726</t>
  </si>
  <si>
    <t>65</t>
  </si>
  <si>
    <t>944511811</t>
  </si>
  <si>
    <t>Demontáž ochranné sítě z textilie z umělých vláken</t>
  </si>
  <si>
    <t>1967934540</t>
  </si>
  <si>
    <t>66</t>
  </si>
  <si>
    <t>944711113</t>
  </si>
  <si>
    <t>Montáž záchytné stříšky š do 2,5 m</t>
  </si>
  <si>
    <t>-2037377201</t>
  </si>
  <si>
    <t>67</t>
  </si>
  <si>
    <t>944711213</t>
  </si>
  <si>
    <t>Příplatek k záchytné stříšce š do 2,5 m za první a ZKD den použití</t>
  </si>
  <si>
    <t>-708881930</t>
  </si>
  <si>
    <t>2,5*60 'Přepočtené koeficientem množství</t>
  </si>
  <si>
    <t>68</t>
  </si>
  <si>
    <t>944711813</t>
  </si>
  <si>
    <t>Demontáž záchytné stříšky š do 2,5 m</t>
  </si>
  <si>
    <t>329561623</t>
  </si>
  <si>
    <t>69</t>
  </si>
  <si>
    <t>966051111</t>
  </si>
  <si>
    <t>Bourání betonových palisád osazovaných v řadě</t>
  </si>
  <si>
    <t>-1902613401</t>
  </si>
  <si>
    <t>70</t>
  </si>
  <si>
    <t>978059641</t>
  </si>
  <si>
    <t>Odsekání a odebrání obkladů stěn z vnějších obkládaček plochy přes 1 m2</t>
  </si>
  <si>
    <t>-2036412951</t>
  </si>
  <si>
    <t>71</t>
  </si>
  <si>
    <t>979024442</t>
  </si>
  <si>
    <t>Očištění vybouraných obrubníků a krajníků chodníkových</t>
  </si>
  <si>
    <t>2021140933</t>
  </si>
  <si>
    <t>72</t>
  </si>
  <si>
    <t>985131311</t>
  </si>
  <si>
    <t>Ruční dočištění ploch stěn, rubu kleneb a podlah ocelových kartáči</t>
  </si>
  <si>
    <t>1665325594</t>
  </si>
  <si>
    <t>" zdivo pod terénem"</t>
  </si>
  <si>
    <t>73</t>
  </si>
  <si>
    <t>629995201</t>
  </si>
  <si>
    <t>Očištění vnějších ploch otryskáním sušeným křemičitým pískem</t>
  </si>
  <si>
    <t>-277250985</t>
  </si>
  <si>
    <t>997</t>
  </si>
  <si>
    <t>Přesun sutě</t>
  </si>
  <si>
    <t>74</t>
  </si>
  <si>
    <t>997013111</t>
  </si>
  <si>
    <t>Vnitrostaveništní doprava suti a vybouraných hmot pro budovy v do 6 m s použitím mechanizace</t>
  </si>
  <si>
    <t>-592185217</t>
  </si>
  <si>
    <t>75</t>
  </si>
  <si>
    <t>997013501</t>
  </si>
  <si>
    <t>Odvoz suti a vybouraných hmot na skládku nebo meziskládku do 1 km se složením</t>
  </si>
  <si>
    <t>1857068444</t>
  </si>
  <si>
    <t>76</t>
  </si>
  <si>
    <t>997013509</t>
  </si>
  <si>
    <t>Příplatek k odvozu suti a vybouraných hmot na skládku ZKD 1 km přes 1 km</t>
  </si>
  <si>
    <t>8991991</t>
  </si>
  <si>
    <t>49,433*14 'Přepočtené koeficientem množství</t>
  </si>
  <si>
    <t>77</t>
  </si>
  <si>
    <t>997013601</t>
  </si>
  <si>
    <t>Poplatek za uložení na skládce (skládkovné) stavebního odpadu betonového kód odpadu 17 01 01</t>
  </si>
  <si>
    <t>-847495392</t>
  </si>
  <si>
    <t>78</t>
  </si>
  <si>
    <t>997013631</t>
  </si>
  <si>
    <t>Poplatek za uložení na skládce (skládkovné) stavebního odpadu směsného kód odpadu 17 09 04</t>
  </si>
  <si>
    <t>-304086018</t>
  </si>
  <si>
    <t>49,433-18,015</t>
  </si>
  <si>
    <t>998</t>
  </si>
  <si>
    <t>Přesun hmot</t>
  </si>
  <si>
    <t>79</t>
  </si>
  <si>
    <t>998011002</t>
  </si>
  <si>
    <t>Přesun hmot pro budovy zděné v do 12 m</t>
  </si>
  <si>
    <t>-184912509</t>
  </si>
  <si>
    <t>PSV</t>
  </si>
  <si>
    <t>Práce a dodávky PSV</t>
  </si>
  <si>
    <t>711</t>
  </si>
  <si>
    <t>Izolace proti vodě, vlhkosti a plynům</t>
  </si>
  <si>
    <t>80</t>
  </si>
  <si>
    <t>711491176</t>
  </si>
  <si>
    <t>Připevnění vodorovné izolace proti tlakové vodě ukončovací lištou</t>
  </si>
  <si>
    <t>-923743252</t>
  </si>
  <si>
    <t>81</t>
  </si>
  <si>
    <t>28323009</t>
  </si>
  <si>
    <t>lišta ukončovací pro drenážní fólie profilované</t>
  </si>
  <si>
    <t>903088423</t>
  </si>
  <si>
    <t>81,5*1,1 'Přepočtené koeficientem množství</t>
  </si>
  <si>
    <t>82</t>
  </si>
  <si>
    <t>711491272</t>
  </si>
  <si>
    <t>Provedení izolace proti tlakové vodě svislé z textilií vrstva ochranná</t>
  </si>
  <si>
    <t>-751119801</t>
  </si>
  <si>
    <t>83</t>
  </si>
  <si>
    <t>1806020924</t>
  </si>
  <si>
    <t>83,24*1,1 'Přepočtené koeficientem množství</t>
  </si>
  <si>
    <t>84</t>
  </si>
  <si>
    <t>711491273</t>
  </si>
  <si>
    <t>Provedení izolace proti tlakové vodě svislé z nopové folie</t>
  </si>
  <si>
    <t>-867448939</t>
  </si>
  <si>
    <t>85</t>
  </si>
  <si>
    <t>283230051</t>
  </si>
  <si>
    <t xml:space="preserve">fólie profilovaná (nopová) </t>
  </si>
  <si>
    <t>1856034434</t>
  </si>
  <si>
    <t>83,24*1,2 'Přepočtené koeficientem množství</t>
  </si>
  <si>
    <t>86</t>
  </si>
  <si>
    <t>998711102</t>
  </si>
  <si>
    <t>Přesun hmot tonážní pro izolace proti vodě, vlhkosti a plynům v objektech výšky do 12 m</t>
  </si>
  <si>
    <t>-1601485239</t>
  </si>
  <si>
    <t>764</t>
  </si>
  <si>
    <t>Konstrukce klempířské</t>
  </si>
  <si>
    <t>87</t>
  </si>
  <si>
    <t>764002851</t>
  </si>
  <si>
    <t>Demontáž oplechování parapetů do suti</t>
  </si>
  <si>
    <t>-1199473245</t>
  </si>
  <si>
    <t>91,82+2,7</t>
  </si>
  <si>
    <t>88</t>
  </si>
  <si>
    <t>764226444</t>
  </si>
  <si>
    <t>Oplechování parapetů rovných celoplošně lepené z Al plechu rš 330 mm</t>
  </si>
  <si>
    <t>-447327878</t>
  </si>
  <si>
    <t>89</t>
  </si>
  <si>
    <t>764311605</t>
  </si>
  <si>
    <t>Lemování rovných zdí střech s krytinou prejzovou nebo vlnitou z Pz s povrchovou úpravou rš 400 mm</t>
  </si>
  <si>
    <t>449179675</t>
  </si>
  <si>
    <t>90</t>
  </si>
  <si>
    <t>998764101</t>
  </si>
  <si>
    <t>Přesun hmot tonážní pro konstrukce klempířské v objektech v do 6 m</t>
  </si>
  <si>
    <t>1988361307</t>
  </si>
  <si>
    <t>783</t>
  </si>
  <si>
    <t>Dokončovací práce - nátěry</t>
  </si>
  <si>
    <t>91</t>
  </si>
  <si>
    <t>783846523</t>
  </si>
  <si>
    <t>Antigraffiti nátěr trvalýí graffiti omítek hladkých, zrnitých, štukových</t>
  </si>
  <si>
    <t>-1367150852</t>
  </si>
  <si>
    <t>VRN</t>
  </si>
  <si>
    <t>Vedlejší rozpočtové náklady</t>
  </si>
  <si>
    <t>VRN1</t>
  </si>
  <si>
    <t>Průzkumné, geodetické a projektové práce</t>
  </si>
  <si>
    <t>92</t>
  </si>
  <si>
    <t>010001001</t>
  </si>
  <si>
    <t>Odtrhové zkoušky</t>
  </si>
  <si>
    <t>1024</t>
  </si>
  <si>
    <t>-625036451</t>
  </si>
  <si>
    <t>VRN3</t>
  </si>
  <si>
    <t>Zařízení staveniště</t>
  </si>
  <si>
    <t>93</t>
  </si>
  <si>
    <t>030001000</t>
  </si>
  <si>
    <t>-1095837221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</si>
</sst>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3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Policie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Zateplení  objektu Městské policie Prahy 8 (1.PP+1.NP)-AKTUALIZACE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Balabánova 1273/2, Praha-Kobylisy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26. 8. 2020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8, Zenklova 1/35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ZOAA s.r.o, Hošťálkova 637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Lenka Jandová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76</v>
      </c>
      <c r="BT94" s="118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19" t="s">
        <v>80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'Policie - Zateplení  obje...'!J28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'Policie - Zateplení  obje...'!P129</f>
        <v>0</v>
      </c>
      <c r="AV95" s="128">
        <f>'Policie - Zateplení  obje...'!J31</f>
        <v>0</v>
      </c>
      <c r="AW95" s="128">
        <f>'Policie - Zateplení  obje...'!J32</f>
        <v>0</v>
      </c>
      <c r="AX95" s="128">
        <f>'Policie - Zateplení  obje...'!J33</f>
        <v>0</v>
      </c>
      <c r="AY95" s="128">
        <f>'Policie - Zateplení  obje...'!J34</f>
        <v>0</v>
      </c>
      <c r="AZ95" s="128">
        <f>'Policie - Zateplení  obje...'!F31</f>
        <v>0</v>
      </c>
      <c r="BA95" s="128">
        <f>'Policie - Zateplení  obje...'!F32</f>
        <v>0</v>
      </c>
      <c r="BB95" s="128">
        <f>'Policie - Zateplení  obje...'!F33</f>
        <v>0</v>
      </c>
      <c r="BC95" s="128">
        <f>'Policie - Zateplení  obje...'!F34</f>
        <v>0</v>
      </c>
      <c r="BD95" s="130">
        <f>'Policie - Zateplení  obje...'!F35</f>
        <v>0</v>
      </c>
      <c r="BE95" s="7"/>
      <c r="BT95" s="131" t="s">
        <v>82</v>
      </c>
      <c r="BU95" s="131" t="s">
        <v>83</v>
      </c>
      <c r="BV95" s="131" t="s">
        <v>78</v>
      </c>
      <c r="BW95" s="131" t="s">
        <v>5</v>
      </c>
      <c r="BX95" s="131" t="s">
        <v>79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pUjcPYzkVaPyZGQD/ewBh1pbp51s4p07TiZ0b4w9HKb2Fxfvzv0bZ51ICOSun21pHX4+6w1t+aj7mq6BpTezug==" hashValue="7MJ9JFt/epbvpYwKeOPyj8wEx66dt1uQSLFRWG+EGLZLDrpzQDetSbgT8nVtOJm87cO7ZD21KmJjFYNtzyG5w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olicie - Zateplení  ob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1"/>
      <c r="AT3" s="18" t="s">
        <v>84</v>
      </c>
    </row>
    <row r="4" s="1" customFormat="1" ht="24.96" customHeight="1">
      <c r="B4" s="21"/>
      <c r="D4" s="136" t="s">
        <v>85</v>
      </c>
      <c r="I4" s="132"/>
      <c r="L4" s="21"/>
      <c r="M4" s="137" t="s">
        <v>10</v>
      </c>
      <c r="AT4" s="18" t="s">
        <v>4</v>
      </c>
    </row>
    <row r="5" s="1" customFormat="1" ht="6.96" customHeight="1">
      <c r="B5" s="21"/>
      <c r="I5" s="132"/>
      <c r="L5" s="21"/>
    </row>
    <row r="6" s="2" customFormat="1" ht="12" customHeight="1">
      <c r="A6" s="39"/>
      <c r="B6" s="45"/>
      <c r="C6" s="39"/>
      <c r="D6" s="138" t="s">
        <v>16</v>
      </c>
      <c r="E6" s="39"/>
      <c r="F6" s="39"/>
      <c r="G6" s="39"/>
      <c r="H6" s="39"/>
      <c r="I6" s="1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40" t="s">
        <v>17</v>
      </c>
      <c r="F7" s="39"/>
      <c r="G7" s="39"/>
      <c r="H7" s="39"/>
      <c r="I7" s="1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8" t="s">
        <v>18</v>
      </c>
      <c r="E9" s="39"/>
      <c r="F9" s="141" t="s">
        <v>1</v>
      </c>
      <c r="G9" s="39"/>
      <c r="H9" s="39"/>
      <c r="I9" s="142" t="s">
        <v>19</v>
      </c>
      <c r="J9" s="141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8" t="s">
        <v>20</v>
      </c>
      <c r="E10" s="39"/>
      <c r="F10" s="141" t="s">
        <v>21</v>
      </c>
      <c r="G10" s="39"/>
      <c r="H10" s="39"/>
      <c r="I10" s="142" t="s">
        <v>22</v>
      </c>
      <c r="J10" s="143" t="str">
        <f>'Rekapitulace stavby'!AN8</f>
        <v>26. 8. 2020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24</v>
      </c>
      <c r="E12" s="39"/>
      <c r="F12" s="39"/>
      <c r="G12" s="39"/>
      <c r="H12" s="39"/>
      <c r="I12" s="142" t="s">
        <v>25</v>
      </c>
      <c r="J12" s="141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1" t="s">
        <v>26</v>
      </c>
      <c r="F13" s="39"/>
      <c r="G13" s="39"/>
      <c r="H13" s="39"/>
      <c r="I13" s="142" t="s">
        <v>27</v>
      </c>
      <c r="J13" s="141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8" t="s">
        <v>28</v>
      </c>
      <c r="E15" s="39"/>
      <c r="F15" s="39"/>
      <c r="G15" s="39"/>
      <c r="H15" s="39"/>
      <c r="I15" s="142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41"/>
      <c r="G16" s="141"/>
      <c r="H16" s="141"/>
      <c r="I16" s="142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8" t="s">
        <v>30</v>
      </c>
      <c r="E18" s="39"/>
      <c r="F18" s="39"/>
      <c r="G18" s="39"/>
      <c r="H18" s="39"/>
      <c r="I18" s="142" t="s">
        <v>25</v>
      </c>
      <c r="J18" s="141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1" t="s">
        <v>31</v>
      </c>
      <c r="F19" s="39"/>
      <c r="G19" s="39"/>
      <c r="H19" s="39"/>
      <c r="I19" s="142" t="s">
        <v>27</v>
      </c>
      <c r="J19" s="141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8" t="s">
        <v>33</v>
      </c>
      <c r="E21" s="39"/>
      <c r="F21" s="39"/>
      <c r="G21" s="39"/>
      <c r="H21" s="39"/>
      <c r="I21" s="142" t="s">
        <v>25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1" t="s">
        <v>34</v>
      </c>
      <c r="F22" s="39"/>
      <c r="G22" s="39"/>
      <c r="H22" s="39"/>
      <c r="I22" s="142" t="s">
        <v>27</v>
      </c>
      <c r="J22" s="141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8" t="s">
        <v>35</v>
      </c>
      <c r="E24" s="39"/>
      <c r="F24" s="39"/>
      <c r="G24" s="39"/>
      <c r="H24" s="39"/>
      <c r="I24" s="1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35.25" customHeight="1">
      <c r="A25" s="144"/>
      <c r="B25" s="145"/>
      <c r="C25" s="144"/>
      <c r="D25" s="144"/>
      <c r="E25" s="146" t="s">
        <v>86</v>
      </c>
      <c r="F25" s="146"/>
      <c r="G25" s="146"/>
      <c r="H25" s="146"/>
      <c r="I25" s="147"/>
      <c r="J25" s="144"/>
      <c r="K25" s="144"/>
      <c r="L25" s="148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9"/>
      <c r="E27" s="149"/>
      <c r="F27" s="149"/>
      <c r="G27" s="149"/>
      <c r="H27" s="149"/>
      <c r="I27" s="150"/>
      <c r="J27" s="149"/>
      <c r="K27" s="14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139"/>
      <c r="J28" s="152">
        <f>ROUND(J129,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9"/>
      <c r="E29" s="149"/>
      <c r="F29" s="149"/>
      <c r="G29" s="149"/>
      <c r="H29" s="149"/>
      <c r="I29" s="150"/>
      <c r="J29" s="149"/>
      <c r="K29" s="14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53" t="s">
        <v>39</v>
      </c>
      <c r="G30" s="39"/>
      <c r="H30" s="39"/>
      <c r="I30" s="154" t="s">
        <v>38</v>
      </c>
      <c r="J30" s="153" t="s">
        <v>40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5" t="s">
        <v>41</v>
      </c>
      <c r="E31" s="138" t="s">
        <v>42</v>
      </c>
      <c r="F31" s="156">
        <f>ROUND((SUM(BE129:BE367)),  2)</f>
        <v>0</v>
      </c>
      <c r="G31" s="39"/>
      <c r="H31" s="39"/>
      <c r="I31" s="157">
        <v>0.20999999999999999</v>
      </c>
      <c r="J31" s="156">
        <f>ROUND(((SUM(BE129:BE367))*I31),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8" t="s">
        <v>43</v>
      </c>
      <c r="F32" s="156">
        <f>ROUND((SUM(BF129:BF367)),  2)</f>
        <v>0</v>
      </c>
      <c r="G32" s="39"/>
      <c r="H32" s="39"/>
      <c r="I32" s="157">
        <v>0.14999999999999999</v>
      </c>
      <c r="J32" s="156">
        <f>ROUND(((SUM(BF129:BF367))*I32),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8" t="s">
        <v>44</v>
      </c>
      <c r="F33" s="156">
        <f>ROUND((SUM(BG129:BG367)),  2)</f>
        <v>0</v>
      </c>
      <c r="G33" s="39"/>
      <c r="H33" s="39"/>
      <c r="I33" s="157">
        <v>0.20999999999999999</v>
      </c>
      <c r="J33" s="156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8" t="s">
        <v>45</v>
      </c>
      <c r="F34" s="156">
        <f>ROUND((SUM(BH129:BH367)),  2)</f>
        <v>0</v>
      </c>
      <c r="G34" s="39"/>
      <c r="H34" s="39"/>
      <c r="I34" s="157">
        <v>0.14999999999999999</v>
      </c>
      <c r="J34" s="156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46</v>
      </c>
      <c r="F35" s="156">
        <f>ROUND((SUM(BI129:BI367)),  2)</f>
        <v>0</v>
      </c>
      <c r="G35" s="39"/>
      <c r="H35" s="39"/>
      <c r="I35" s="157">
        <v>0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8"/>
      <c r="D37" s="159" t="s">
        <v>47</v>
      </c>
      <c r="E37" s="160"/>
      <c r="F37" s="160"/>
      <c r="G37" s="161" t="s">
        <v>48</v>
      </c>
      <c r="H37" s="162" t="s">
        <v>49</v>
      </c>
      <c r="I37" s="163"/>
      <c r="J37" s="164">
        <f>SUM(J28:J35)</f>
        <v>0</v>
      </c>
      <c r="K37" s="165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1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I39" s="132"/>
      <c r="L39" s="21"/>
    </row>
    <row r="40" s="1" customFormat="1" ht="14.4" customHeight="1">
      <c r="B40" s="21"/>
      <c r="I40" s="132"/>
      <c r="L40" s="21"/>
    </row>
    <row r="41" s="1" customFormat="1" ht="14.4" customHeight="1">
      <c r="B41" s="21"/>
      <c r="I41" s="132"/>
      <c r="L41" s="21"/>
    </row>
    <row r="42" s="1" customFormat="1" ht="14.4" customHeight="1">
      <c r="B42" s="21"/>
      <c r="I42" s="132"/>
      <c r="L42" s="21"/>
    </row>
    <row r="43" s="1" customFormat="1" ht="14.4" customHeight="1">
      <c r="B43" s="21"/>
      <c r="I43" s="132"/>
      <c r="L43" s="21"/>
    </row>
    <row r="44" s="1" customFormat="1" ht="14.4" customHeight="1">
      <c r="B44" s="21"/>
      <c r="I44" s="132"/>
      <c r="L44" s="21"/>
    </row>
    <row r="45" s="1" customFormat="1" ht="14.4" customHeight="1">
      <c r="B45" s="21"/>
      <c r="I45" s="132"/>
      <c r="L45" s="21"/>
    </row>
    <row r="46" s="1" customFormat="1" ht="14.4" customHeight="1">
      <c r="B46" s="21"/>
      <c r="I46" s="132"/>
      <c r="L46" s="21"/>
    </row>
    <row r="47" s="1" customFormat="1" ht="14.4" customHeight="1">
      <c r="B47" s="21"/>
      <c r="I47" s="132"/>
      <c r="L47" s="21"/>
    </row>
    <row r="48" s="1" customFormat="1" ht="14.4" customHeight="1">
      <c r="B48" s="21"/>
      <c r="I48" s="132"/>
      <c r="L48" s="21"/>
    </row>
    <row r="49" s="1" customFormat="1" ht="14.4" customHeight="1">
      <c r="B49" s="21"/>
      <c r="I49" s="132"/>
      <c r="L49" s="21"/>
    </row>
    <row r="50" s="2" customFormat="1" ht="14.4" customHeight="1">
      <c r="B50" s="64"/>
      <c r="D50" s="166" t="s">
        <v>50</v>
      </c>
      <c r="E50" s="167"/>
      <c r="F50" s="167"/>
      <c r="G50" s="166" t="s">
        <v>51</v>
      </c>
      <c r="H50" s="167"/>
      <c r="I50" s="168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52</v>
      </c>
      <c r="E61" s="170"/>
      <c r="F61" s="171" t="s">
        <v>53</v>
      </c>
      <c r="G61" s="169" t="s">
        <v>52</v>
      </c>
      <c r="H61" s="170"/>
      <c r="I61" s="172"/>
      <c r="J61" s="173" t="s">
        <v>53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54</v>
      </c>
      <c r="E65" s="174"/>
      <c r="F65" s="174"/>
      <c r="G65" s="166" t="s">
        <v>55</v>
      </c>
      <c r="H65" s="174"/>
      <c r="I65" s="175"/>
      <c r="J65" s="174"/>
      <c r="K65" s="17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52</v>
      </c>
      <c r="E76" s="170"/>
      <c r="F76" s="171" t="s">
        <v>53</v>
      </c>
      <c r="G76" s="169" t="s">
        <v>52</v>
      </c>
      <c r="H76" s="170"/>
      <c r="I76" s="172"/>
      <c r="J76" s="173" t="s">
        <v>53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87</v>
      </c>
      <c r="D82" s="41"/>
      <c r="E82" s="41"/>
      <c r="F82" s="41"/>
      <c r="G82" s="41"/>
      <c r="H82" s="41"/>
      <c r="I82" s="139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9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39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 xml:space="preserve">Zateplení  objektu Městské policie Prahy 8 (1.PP+1.NP)-AKTUALIZACE</v>
      </c>
      <c r="F85" s="41"/>
      <c r="G85" s="41"/>
      <c r="H85" s="41"/>
      <c r="I85" s="139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9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Balabánova 1273/2, Praha-Kobylisy</v>
      </c>
      <c r="G87" s="41"/>
      <c r="H87" s="41"/>
      <c r="I87" s="142" t="s">
        <v>22</v>
      </c>
      <c r="J87" s="80" t="str">
        <f>IF(J10="","",J10)</f>
        <v>26. 8. 2020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9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Městská část Praha 8, Zenklova 1/35</v>
      </c>
      <c r="G89" s="41"/>
      <c r="H89" s="41"/>
      <c r="I89" s="142" t="s">
        <v>30</v>
      </c>
      <c r="J89" s="37" t="str">
        <f>E19</f>
        <v>ZOAA s.r.o, Hošťálkova 637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142" t="s">
        <v>33</v>
      </c>
      <c r="J90" s="37" t="str">
        <f>E22</f>
        <v>Lenka Jandová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9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2" t="s">
        <v>88</v>
      </c>
      <c r="D92" s="183"/>
      <c r="E92" s="183"/>
      <c r="F92" s="183"/>
      <c r="G92" s="183"/>
      <c r="H92" s="183"/>
      <c r="I92" s="184"/>
      <c r="J92" s="185" t="s">
        <v>89</v>
      </c>
      <c r="K92" s="183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39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6" t="s">
        <v>90</v>
      </c>
      <c r="D94" s="41"/>
      <c r="E94" s="41"/>
      <c r="F94" s="41"/>
      <c r="G94" s="41"/>
      <c r="H94" s="41"/>
      <c r="I94" s="139"/>
      <c r="J94" s="111">
        <f>J129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91</v>
      </c>
    </row>
    <row r="95" s="9" customFormat="1" ht="24.96" customHeight="1">
      <c r="A95" s="9"/>
      <c r="B95" s="187"/>
      <c r="C95" s="188"/>
      <c r="D95" s="189" t="s">
        <v>92</v>
      </c>
      <c r="E95" s="190"/>
      <c r="F95" s="190"/>
      <c r="G95" s="190"/>
      <c r="H95" s="190"/>
      <c r="I95" s="191"/>
      <c r="J95" s="192">
        <f>J130</f>
        <v>0</v>
      </c>
      <c r="K95" s="188"/>
      <c r="L95" s="19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4"/>
      <c r="C96" s="195"/>
      <c r="D96" s="196" t="s">
        <v>93</v>
      </c>
      <c r="E96" s="197"/>
      <c r="F96" s="197"/>
      <c r="G96" s="197"/>
      <c r="H96" s="197"/>
      <c r="I96" s="198"/>
      <c r="J96" s="199">
        <f>J131</f>
        <v>0</v>
      </c>
      <c r="K96" s="195"/>
      <c r="L96" s="20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4"/>
      <c r="C97" s="195"/>
      <c r="D97" s="196" t="s">
        <v>94</v>
      </c>
      <c r="E97" s="197"/>
      <c r="F97" s="197"/>
      <c r="G97" s="197"/>
      <c r="H97" s="197"/>
      <c r="I97" s="198"/>
      <c r="J97" s="199">
        <f>J158</f>
        <v>0</v>
      </c>
      <c r="K97" s="195"/>
      <c r="L97" s="20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4"/>
      <c r="C98" s="195"/>
      <c r="D98" s="196" t="s">
        <v>95</v>
      </c>
      <c r="E98" s="197"/>
      <c r="F98" s="197"/>
      <c r="G98" s="197"/>
      <c r="H98" s="197"/>
      <c r="I98" s="198"/>
      <c r="J98" s="199">
        <f>J177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96</v>
      </c>
      <c r="E99" s="197"/>
      <c r="F99" s="197"/>
      <c r="G99" s="197"/>
      <c r="H99" s="197"/>
      <c r="I99" s="198"/>
      <c r="J99" s="199">
        <f>J182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97</v>
      </c>
      <c r="E100" s="197"/>
      <c r="F100" s="197"/>
      <c r="G100" s="197"/>
      <c r="H100" s="197"/>
      <c r="I100" s="198"/>
      <c r="J100" s="199">
        <f>J185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98</v>
      </c>
      <c r="E101" s="197"/>
      <c r="F101" s="197"/>
      <c r="G101" s="197"/>
      <c r="H101" s="197"/>
      <c r="I101" s="198"/>
      <c r="J101" s="199">
        <f>J197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99</v>
      </c>
      <c r="E102" s="197"/>
      <c r="F102" s="197"/>
      <c r="G102" s="197"/>
      <c r="H102" s="197"/>
      <c r="I102" s="198"/>
      <c r="J102" s="199">
        <f>J297</f>
        <v>0</v>
      </c>
      <c r="K102" s="19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95"/>
      <c r="D103" s="196" t="s">
        <v>100</v>
      </c>
      <c r="E103" s="197"/>
      <c r="F103" s="197"/>
      <c r="G103" s="197"/>
      <c r="H103" s="197"/>
      <c r="I103" s="198"/>
      <c r="J103" s="199">
        <f>J329</f>
        <v>0</v>
      </c>
      <c r="K103" s="19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101</v>
      </c>
      <c r="E104" s="197"/>
      <c r="F104" s="197"/>
      <c r="G104" s="197"/>
      <c r="H104" s="197"/>
      <c r="I104" s="198"/>
      <c r="J104" s="199">
        <f>J337</f>
        <v>0</v>
      </c>
      <c r="K104" s="19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102</v>
      </c>
      <c r="E105" s="190"/>
      <c r="F105" s="190"/>
      <c r="G105" s="190"/>
      <c r="H105" s="190"/>
      <c r="I105" s="191"/>
      <c r="J105" s="192">
        <f>J339</f>
        <v>0</v>
      </c>
      <c r="K105" s="188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95"/>
      <c r="D106" s="196" t="s">
        <v>103</v>
      </c>
      <c r="E106" s="197"/>
      <c r="F106" s="197"/>
      <c r="G106" s="197"/>
      <c r="H106" s="197"/>
      <c r="I106" s="198"/>
      <c r="J106" s="199">
        <f>J340</f>
        <v>0</v>
      </c>
      <c r="K106" s="19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95"/>
      <c r="D107" s="196" t="s">
        <v>104</v>
      </c>
      <c r="E107" s="197"/>
      <c r="F107" s="197"/>
      <c r="G107" s="197"/>
      <c r="H107" s="197"/>
      <c r="I107" s="198"/>
      <c r="J107" s="199">
        <f>J354</f>
        <v>0</v>
      </c>
      <c r="K107" s="19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95"/>
      <c r="D108" s="196" t="s">
        <v>105</v>
      </c>
      <c r="E108" s="197"/>
      <c r="F108" s="197"/>
      <c r="G108" s="197"/>
      <c r="H108" s="197"/>
      <c r="I108" s="198"/>
      <c r="J108" s="199">
        <f>J361</f>
        <v>0</v>
      </c>
      <c r="K108" s="19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7"/>
      <c r="C109" s="188"/>
      <c r="D109" s="189" t="s">
        <v>106</v>
      </c>
      <c r="E109" s="190"/>
      <c r="F109" s="190"/>
      <c r="G109" s="190"/>
      <c r="H109" s="190"/>
      <c r="I109" s="191"/>
      <c r="J109" s="192">
        <f>J363</f>
        <v>0</v>
      </c>
      <c r="K109" s="188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4"/>
      <c r="C110" s="195"/>
      <c r="D110" s="196" t="s">
        <v>107</v>
      </c>
      <c r="E110" s="197"/>
      <c r="F110" s="197"/>
      <c r="G110" s="197"/>
      <c r="H110" s="197"/>
      <c r="I110" s="198"/>
      <c r="J110" s="199">
        <f>J364</f>
        <v>0</v>
      </c>
      <c r="K110" s="19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95"/>
      <c r="D111" s="196" t="s">
        <v>108</v>
      </c>
      <c r="E111" s="197"/>
      <c r="F111" s="197"/>
      <c r="G111" s="197"/>
      <c r="H111" s="197"/>
      <c r="I111" s="198"/>
      <c r="J111" s="199">
        <f>J366</f>
        <v>0</v>
      </c>
      <c r="K111" s="19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139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17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181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109</v>
      </c>
      <c r="D118" s="41"/>
      <c r="E118" s="41"/>
      <c r="F118" s="41"/>
      <c r="G118" s="41"/>
      <c r="H118" s="41"/>
      <c r="I118" s="139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39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139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E7</f>
        <v xml:space="preserve">Zateplení  objektu Městské policie Prahy 8 (1.PP+1.NP)-AKTUALIZACE</v>
      </c>
      <c r="F121" s="41"/>
      <c r="G121" s="41"/>
      <c r="H121" s="41"/>
      <c r="I121" s="139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39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F10</f>
        <v>Balabánova 1273/2, Praha-Kobylisy</v>
      </c>
      <c r="G123" s="41"/>
      <c r="H123" s="41"/>
      <c r="I123" s="142" t="s">
        <v>22</v>
      </c>
      <c r="J123" s="80" t="str">
        <f>IF(J10="","",J10)</f>
        <v>26. 8. 2020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39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E13</f>
        <v>Městská část Praha 8, Zenklova 1/35</v>
      </c>
      <c r="G125" s="41"/>
      <c r="H125" s="41"/>
      <c r="I125" s="142" t="s">
        <v>30</v>
      </c>
      <c r="J125" s="37" t="str">
        <f>E19</f>
        <v>ZOAA s.r.o, Hošťálkova 637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IF(E16="","",E16)</f>
        <v>Vyplň údaj</v>
      </c>
      <c r="G126" s="41"/>
      <c r="H126" s="41"/>
      <c r="I126" s="142" t="s">
        <v>33</v>
      </c>
      <c r="J126" s="37" t="str">
        <f>E22</f>
        <v>Lenka Jandová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39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1"/>
      <c r="B128" s="202"/>
      <c r="C128" s="203" t="s">
        <v>110</v>
      </c>
      <c r="D128" s="204" t="s">
        <v>62</v>
      </c>
      <c r="E128" s="204" t="s">
        <v>58</v>
      </c>
      <c r="F128" s="204" t="s">
        <v>59</v>
      </c>
      <c r="G128" s="204" t="s">
        <v>111</v>
      </c>
      <c r="H128" s="204" t="s">
        <v>112</v>
      </c>
      <c r="I128" s="205" t="s">
        <v>113</v>
      </c>
      <c r="J128" s="206" t="s">
        <v>89</v>
      </c>
      <c r="K128" s="207" t="s">
        <v>114</v>
      </c>
      <c r="L128" s="208"/>
      <c r="M128" s="101" t="s">
        <v>1</v>
      </c>
      <c r="N128" s="102" t="s">
        <v>41</v>
      </c>
      <c r="O128" s="102" t="s">
        <v>115</v>
      </c>
      <c r="P128" s="102" t="s">
        <v>116</v>
      </c>
      <c r="Q128" s="102" t="s">
        <v>117</v>
      </c>
      <c r="R128" s="102" t="s">
        <v>118</v>
      </c>
      <c r="S128" s="102" t="s">
        <v>119</v>
      </c>
      <c r="T128" s="103" t="s">
        <v>120</v>
      </c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29" s="2" customFormat="1" ht="22.8" customHeight="1">
      <c r="A129" s="39"/>
      <c r="B129" s="40"/>
      <c r="C129" s="108" t="s">
        <v>121</v>
      </c>
      <c r="D129" s="41"/>
      <c r="E129" s="41"/>
      <c r="F129" s="41"/>
      <c r="G129" s="41"/>
      <c r="H129" s="41"/>
      <c r="I129" s="139"/>
      <c r="J129" s="209">
        <f>BK129</f>
        <v>0</v>
      </c>
      <c r="K129" s="41"/>
      <c r="L129" s="45"/>
      <c r="M129" s="104"/>
      <c r="N129" s="210"/>
      <c r="O129" s="105"/>
      <c r="P129" s="211">
        <f>P130+P339+P363</f>
        <v>0</v>
      </c>
      <c r="Q129" s="105"/>
      <c r="R129" s="211">
        <f>R130+R339+R363</f>
        <v>128.09375348</v>
      </c>
      <c r="S129" s="105"/>
      <c r="T129" s="212">
        <f>T130+T339+T363</f>
        <v>49.433248399999997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91</v>
      </c>
      <c r="BK129" s="213">
        <f>BK130+BK339+BK363</f>
        <v>0</v>
      </c>
    </row>
    <row r="130" s="12" customFormat="1" ht="25.92" customHeight="1">
      <c r="A130" s="12"/>
      <c r="B130" s="214"/>
      <c r="C130" s="215"/>
      <c r="D130" s="216" t="s">
        <v>76</v>
      </c>
      <c r="E130" s="217" t="s">
        <v>122</v>
      </c>
      <c r="F130" s="217" t="s">
        <v>123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P131+P158+P177+P182+P185+P197+P297+P329+P337</f>
        <v>0</v>
      </c>
      <c r="Q130" s="222"/>
      <c r="R130" s="223">
        <f>R131+R158+R177+R182+R185+R197+R297+R329+R337</f>
        <v>127.56977816</v>
      </c>
      <c r="S130" s="222"/>
      <c r="T130" s="224">
        <f>T131+T158+T177+T182+T185+T197+T297+T329+T337</f>
        <v>49.275399999999998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5" t="s">
        <v>82</v>
      </c>
      <c r="AT130" s="226" t="s">
        <v>76</v>
      </c>
      <c r="AU130" s="226" t="s">
        <v>77</v>
      </c>
      <c r="AY130" s="225" t="s">
        <v>124</v>
      </c>
      <c r="BK130" s="227">
        <f>BK131+BK158+BK177+BK182+BK185+BK197+BK297+BK329+BK337</f>
        <v>0</v>
      </c>
    </row>
    <row r="131" s="12" customFormat="1" ht="22.8" customHeight="1">
      <c r="A131" s="12"/>
      <c r="B131" s="214"/>
      <c r="C131" s="215"/>
      <c r="D131" s="216" t="s">
        <v>76</v>
      </c>
      <c r="E131" s="228" t="s">
        <v>82</v>
      </c>
      <c r="F131" s="228" t="s">
        <v>125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SUM(P132:P157)</f>
        <v>0</v>
      </c>
      <c r="Q131" s="222"/>
      <c r="R131" s="223">
        <f>SUM(R132:R157)</f>
        <v>0</v>
      </c>
      <c r="S131" s="222"/>
      <c r="T131" s="224">
        <f>SUM(T132:T157)</f>
        <v>40.503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5" t="s">
        <v>82</v>
      </c>
      <c r="AT131" s="226" t="s">
        <v>76</v>
      </c>
      <c r="AU131" s="226" t="s">
        <v>82</v>
      </c>
      <c r="AY131" s="225" t="s">
        <v>124</v>
      </c>
      <c r="BK131" s="227">
        <f>SUM(BK132:BK157)</f>
        <v>0</v>
      </c>
    </row>
    <row r="132" s="2" customFormat="1" ht="33" customHeight="1">
      <c r="A132" s="39"/>
      <c r="B132" s="40"/>
      <c r="C132" s="230" t="s">
        <v>82</v>
      </c>
      <c r="D132" s="230" t="s">
        <v>126</v>
      </c>
      <c r="E132" s="231" t="s">
        <v>127</v>
      </c>
      <c r="F132" s="232" t="s">
        <v>128</v>
      </c>
      <c r="G132" s="233" t="s">
        <v>129</v>
      </c>
      <c r="H132" s="234">
        <v>30</v>
      </c>
      <c r="I132" s="235"/>
      <c r="J132" s="236">
        <f>ROUND(I132*H132,2)</f>
        <v>0</v>
      </c>
      <c r="K132" s="237"/>
      <c r="L132" s="45"/>
      <c r="M132" s="238" t="s">
        <v>1</v>
      </c>
      <c r="N132" s="239" t="s">
        <v>42</v>
      </c>
      <c r="O132" s="92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2" t="s">
        <v>130</v>
      </c>
      <c r="AT132" s="242" t="s">
        <v>126</v>
      </c>
      <c r="AU132" s="242" t="s">
        <v>84</v>
      </c>
      <c r="AY132" s="18" t="s">
        <v>124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8" t="s">
        <v>82</v>
      </c>
      <c r="BK132" s="243">
        <f>ROUND(I132*H132,2)</f>
        <v>0</v>
      </c>
      <c r="BL132" s="18" t="s">
        <v>130</v>
      </c>
      <c r="BM132" s="242" t="s">
        <v>131</v>
      </c>
    </row>
    <row r="133" s="2" customFormat="1" ht="21.75" customHeight="1">
      <c r="A133" s="39"/>
      <c r="B133" s="40"/>
      <c r="C133" s="230" t="s">
        <v>84</v>
      </c>
      <c r="D133" s="230" t="s">
        <v>126</v>
      </c>
      <c r="E133" s="231" t="s">
        <v>132</v>
      </c>
      <c r="F133" s="232" t="s">
        <v>133</v>
      </c>
      <c r="G133" s="233" t="s">
        <v>129</v>
      </c>
      <c r="H133" s="234">
        <v>6</v>
      </c>
      <c r="I133" s="235"/>
      <c r="J133" s="236">
        <f>ROUND(I133*H133,2)</f>
        <v>0</v>
      </c>
      <c r="K133" s="237"/>
      <c r="L133" s="45"/>
      <c r="M133" s="238" t="s">
        <v>1</v>
      </c>
      <c r="N133" s="239" t="s">
        <v>42</v>
      </c>
      <c r="O133" s="92"/>
      <c r="P133" s="240">
        <f>O133*H133</f>
        <v>0</v>
      </c>
      <c r="Q133" s="240">
        <v>0</v>
      </c>
      <c r="R133" s="240">
        <f>Q133*H133</f>
        <v>0</v>
      </c>
      <c r="S133" s="240">
        <v>0.26000000000000001</v>
      </c>
      <c r="T133" s="241">
        <f>S133*H133</f>
        <v>1.5600000000000001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2" t="s">
        <v>130</v>
      </c>
      <c r="AT133" s="242" t="s">
        <v>126</v>
      </c>
      <c r="AU133" s="242" t="s">
        <v>84</v>
      </c>
      <c r="AY133" s="18" t="s">
        <v>124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8" t="s">
        <v>82</v>
      </c>
      <c r="BK133" s="243">
        <f>ROUND(I133*H133,2)</f>
        <v>0</v>
      </c>
      <c r="BL133" s="18" t="s">
        <v>130</v>
      </c>
      <c r="BM133" s="242" t="s">
        <v>134</v>
      </c>
    </row>
    <row r="134" s="2" customFormat="1" ht="21.75" customHeight="1">
      <c r="A134" s="39"/>
      <c r="B134" s="40"/>
      <c r="C134" s="230" t="s">
        <v>135</v>
      </c>
      <c r="D134" s="230" t="s">
        <v>126</v>
      </c>
      <c r="E134" s="231" t="s">
        <v>136</v>
      </c>
      <c r="F134" s="232" t="s">
        <v>137</v>
      </c>
      <c r="G134" s="233" t="s">
        <v>129</v>
      </c>
      <c r="H134" s="234">
        <v>64.799999999999997</v>
      </c>
      <c r="I134" s="235"/>
      <c r="J134" s="236">
        <f>ROUND(I134*H134,2)</f>
        <v>0</v>
      </c>
      <c r="K134" s="237"/>
      <c r="L134" s="45"/>
      <c r="M134" s="238" t="s">
        <v>1</v>
      </c>
      <c r="N134" s="239" t="s">
        <v>42</v>
      </c>
      <c r="O134" s="92"/>
      <c r="P134" s="240">
        <f>O134*H134</f>
        <v>0</v>
      </c>
      <c r="Q134" s="240">
        <v>0</v>
      </c>
      <c r="R134" s="240">
        <f>Q134*H134</f>
        <v>0</v>
      </c>
      <c r="S134" s="240">
        <v>0.28999999999999998</v>
      </c>
      <c r="T134" s="241">
        <f>S134*H134</f>
        <v>18.791999999999998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2" t="s">
        <v>130</v>
      </c>
      <c r="AT134" s="242" t="s">
        <v>126</v>
      </c>
      <c r="AU134" s="242" t="s">
        <v>84</v>
      </c>
      <c r="AY134" s="18" t="s">
        <v>124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8" t="s">
        <v>82</v>
      </c>
      <c r="BK134" s="243">
        <f>ROUND(I134*H134,2)</f>
        <v>0</v>
      </c>
      <c r="BL134" s="18" t="s">
        <v>130</v>
      </c>
      <c r="BM134" s="242" t="s">
        <v>138</v>
      </c>
    </row>
    <row r="135" s="13" customFormat="1">
      <c r="A135" s="13"/>
      <c r="B135" s="244"/>
      <c r="C135" s="245"/>
      <c r="D135" s="246" t="s">
        <v>139</v>
      </c>
      <c r="E135" s="247" t="s">
        <v>1</v>
      </c>
      <c r="F135" s="248" t="s">
        <v>140</v>
      </c>
      <c r="G135" s="245"/>
      <c r="H135" s="249">
        <v>16.800000000000001</v>
      </c>
      <c r="I135" s="250"/>
      <c r="J135" s="245"/>
      <c r="K135" s="245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139</v>
      </c>
      <c r="AU135" s="255" t="s">
        <v>84</v>
      </c>
      <c r="AV135" s="13" t="s">
        <v>84</v>
      </c>
      <c r="AW135" s="13" t="s">
        <v>32</v>
      </c>
      <c r="AX135" s="13" t="s">
        <v>77</v>
      </c>
      <c r="AY135" s="255" t="s">
        <v>124</v>
      </c>
    </row>
    <row r="136" s="13" customFormat="1">
      <c r="A136" s="13"/>
      <c r="B136" s="244"/>
      <c r="C136" s="245"/>
      <c r="D136" s="246" t="s">
        <v>139</v>
      </c>
      <c r="E136" s="247" t="s">
        <v>1</v>
      </c>
      <c r="F136" s="248" t="s">
        <v>141</v>
      </c>
      <c r="G136" s="245"/>
      <c r="H136" s="249">
        <v>48</v>
      </c>
      <c r="I136" s="250"/>
      <c r="J136" s="245"/>
      <c r="K136" s="245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139</v>
      </c>
      <c r="AU136" s="255" t="s">
        <v>84</v>
      </c>
      <c r="AV136" s="13" t="s">
        <v>84</v>
      </c>
      <c r="AW136" s="13" t="s">
        <v>32</v>
      </c>
      <c r="AX136" s="13" t="s">
        <v>77</v>
      </c>
      <c r="AY136" s="255" t="s">
        <v>124</v>
      </c>
    </row>
    <row r="137" s="14" customFormat="1">
      <c r="A137" s="14"/>
      <c r="B137" s="256"/>
      <c r="C137" s="257"/>
      <c r="D137" s="246" t="s">
        <v>139</v>
      </c>
      <c r="E137" s="258" t="s">
        <v>1</v>
      </c>
      <c r="F137" s="259" t="s">
        <v>142</v>
      </c>
      <c r="G137" s="257"/>
      <c r="H137" s="260">
        <v>64.799999999999997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139</v>
      </c>
      <c r="AU137" s="266" t="s">
        <v>84</v>
      </c>
      <c r="AV137" s="14" t="s">
        <v>130</v>
      </c>
      <c r="AW137" s="14" t="s">
        <v>32</v>
      </c>
      <c r="AX137" s="14" t="s">
        <v>82</v>
      </c>
      <c r="AY137" s="266" t="s">
        <v>124</v>
      </c>
    </row>
    <row r="138" s="2" customFormat="1" ht="21.75" customHeight="1">
      <c r="A138" s="39"/>
      <c r="B138" s="40"/>
      <c r="C138" s="230" t="s">
        <v>130</v>
      </c>
      <c r="D138" s="230" t="s">
        <v>126</v>
      </c>
      <c r="E138" s="231" t="s">
        <v>143</v>
      </c>
      <c r="F138" s="232" t="s">
        <v>144</v>
      </c>
      <c r="G138" s="233" t="s">
        <v>129</v>
      </c>
      <c r="H138" s="234">
        <v>48</v>
      </c>
      <c r="I138" s="235"/>
      <c r="J138" s="236">
        <f>ROUND(I138*H138,2)</f>
        <v>0</v>
      </c>
      <c r="K138" s="237"/>
      <c r="L138" s="45"/>
      <c r="M138" s="238" t="s">
        <v>1</v>
      </c>
      <c r="N138" s="239" t="s">
        <v>42</v>
      </c>
      <c r="O138" s="92"/>
      <c r="P138" s="240">
        <f>O138*H138</f>
        <v>0</v>
      </c>
      <c r="Q138" s="240">
        <v>0</v>
      </c>
      <c r="R138" s="240">
        <f>Q138*H138</f>
        <v>0</v>
      </c>
      <c r="S138" s="240">
        <v>0.33000000000000002</v>
      </c>
      <c r="T138" s="241">
        <f>S138*H138</f>
        <v>15.84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2" t="s">
        <v>130</v>
      </c>
      <c r="AT138" s="242" t="s">
        <v>126</v>
      </c>
      <c r="AU138" s="242" t="s">
        <v>84</v>
      </c>
      <c r="AY138" s="18" t="s">
        <v>124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8" t="s">
        <v>82</v>
      </c>
      <c r="BK138" s="243">
        <f>ROUND(I138*H138,2)</f>
        <v>0</v>
      </c>
      <c r="BL138" s="18" t="s">
        <v>130</v>
      </c>
      <c r="BM138" s="242" t="s">
        <v>145</v>
      </c>
    </row>
    <row r="139" s="13" customFormat="1">
      <c r="A139" s="13"/>
      <c r="B139" s="244"/>
      <c r="C139" s="245"/>
      <c r="D139" s="246" t="s">
        <v>139</v>
      </c>
      <c r="E139" s="247" t="s">
        <v>1</v>
      </c>
      <c r="F139" s="248" t="s">
        <v>141</v>
      </c>
      <c r="G139" s="245"/>
      <c r="H139" s="249">
        <v>48</v>
      </c>
      <c r="I139" s="250"/>
      <c r="J139" s="245"/>
      <c r="K139" s="245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139</v>
      </c>
      <c r="AU139" s="255" t="s">
        <v>84</v>
      </c>
      <c r="AV139" s="13" t="s">
        <v>84</v>
      </c>
      <c r="AW139" s="13" t="s">
        <v>32</v>
      </c>
      <c r="AX139" s="13" t="s">
        <v>82</v>
      </c>
      <c r="AY139" s="255" t="s">
        <v>124</v>
      </c>
    </row>
    <row r="140" s="2" customFormat="1" ht="16.5" customHeight="1">
      <c r="A140" s="39"/>
      <c r="B140" s="40"/>
      <c r="C140" s="230" t="s">
        <v>146</v>
      </c>
      <c r="D140" s="230" t="s">
        <v>126</v>
      </c>
      <c r="E140" s="231" t="s">
        <v>147</v>
      </c>
      <c r="F140" s="232" t="s">
        <v>148</v>
      </c>
      <c r="G140" s="233" t="s">
        <v>129</v>
      </c>
      <c r="H140" s="234">
        <v>16.800000000000001</v>
      </c>
      <c r="I140" s="235"/>
      <c r="J140" s="236">
        <f>ROUND(I140*H140,2)</f>
        <v>0</v>
      </c>
      <c r="K140" s="237"/>
      <c r="L140" s="45"/>
      <c r="M140" s="238" t="s">
        <v>1</v>
      </c>
      <c r="N140" s="239" t="s">
        <v>42</v>
      </c>
      <c r="O140" s="92"/>
      <c r="P140" s="240">
        <f>O140*H140</f>
        <v>0</v>
      </c>
      <c r="Q140" s="240">
        <v>0</v>
      </c>
      <c r="R140" s="240">
        <f>Q140*H140</f>
        <v>0</v>
      </c>
      <c r="S140" s="240">
        <v>0.22</v>
      </c>
      <c r="T140" s="241">
        <f>S140*H140</f>
        <v>3.6960000000000002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2" t="s">
        <v>130</v>
      </c>
      <c r="AT140" s="242" t="s">
        <v>126</v>
      </c>
      <c r="AU140" s="242" t="s">
        <v>84</v>
      </c>
      <c r="AY140" s="18" t="s">
        <v>124</v>
      </c>
      <c r="BE140" s="243">
        <f>IF(N140="základní",J140,0)</f>
        <v>0</v>
      </c>
      <c r="BF140" s="243">
        <f>IF(N140="snížená",J140,0)</f>
        <v>0</v>
      </c>
      <c r="BG140" s="243">
        <f>IF(N140="zákl. přenesená",J140,0)</f>
        <v>0</v>
      </c>
      <c r="BH140" s="243">
        <f>IF(N140="sníž. přenesená",J140,0)</f>
        <v>0</v>
      </c>
      <c r="BI140" s="243">
        <f>IF(N140="nulová",J140,0)</f>
        <v>0</v>
      </c>
      <c r="BJ140" s="18" t="s">
        <v>82</v>
      </c>
      <c r="BK140" s="243">
        <f>ROUND(I140*H140,2)</f>
        <v>0</v>
      </c>
      <c r="BL140" s="18" t="s">
        <v>130</v>
      </c>
      <c r="BM140" s="242" t="s">
        <v>149</v>
      </c>
    </row>
    <row r="141" s="13" customFormat="1">
      <c r="A141" s="13"/>
      <c r="B141" s="244"/>
      <c r="C141" s="245"/>
      <c r="D141" s="246" t="s">
        <v>139</v>
      </c>
      <c r="E141" s="247" t="s">
        <v>1</v>
      </c>
      <c r="F141" s="248" t="s">
        <v>140</v>
      </c>
      <c r="G141" s="245"/>
      <c r="H141" s="249">
        <v>16.800000000000001</v>
      </c>
      <c r="I141" s="250"/>
      <c r="J141" s="245"/>
      <c r="K141" s="245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139</v>
      </c>
      <c r="AU141" s="255" t="s">
        <v>84</v>
      </c>
      <c r="AV141" s="13" t="s">
        <v>84</v>
      </c>
      <c r="AW141" s="13" t="s">
        <v>32</v>
      </c>
      <c r="AX141" s="13" t="s">
        <v>82</v>
      </c>
      <c r="AY141" s="255" t="s">
        <v>124</v>
      </c>
    </row>
    <row r="142" s="2" customFormat="1" ht="16.5" customHeight="1">
      <c r="A142" s="39"/>
      <c r="B142" s="40"/>
      <c r="C142" s="230" t="s">
        <v>150</v>
      </c>
      <c r="D142" s="230" t="s">
        <v>126</v>
      </c>
      <c r="E142" s="231" t="s">
        <v>151</v>
      </c>
      <c r="F142" s="232" t="s">
        <v>152</v>
      </c>
      <c r="G142" s="233" t="s">
        <v>153</v>
      </c>
      <c r="H142" s="234">
        <v>3</v>
      </c>
      <c r="I142" s="235"/>
      <c r="J142" s="236">
        <f>ROUND(I142*H142,2)</f>
        <v>0</v>
      </c>
      <c r="K142" s="237"/>
      <c r="L142" s="45"/>
      <c r="M142" s="238" t="s">
        <v>1</v>
      </c>
      <c r="N142" s="239" t="s">
        <v>42</v>
      </c>
      <c r="O142" s="92"/>
      <c r="P142" s="240">
        <f>O142*H142</f>
        <v>0</v>
      </c>
      <c r="Q142" s="240">
        <v>0</v>
      </c>
      <c r="R142" s="240">
        <f>Q142*H142</f>
        <v>0</v>
      </c>
      <c r="S142" s="240">
        <v>0.20499999999999999</v>
      </c>
      <c r="T142" s="241">
        <f>S142*H142</f>
        <v>0.61499999999999999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2" t="s">
        <v>130</v>
      </c>
      <c r="AT142" s="242" t="s">
        <v>126</v>
      </c>
      <c r="AU142" s="242" t="s">
        <v>84</v>
      </c>
      <c r="AY142" s="18" t="s">
        <v>124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8" t="s">
        <v>82</v>
      </c>
      <c r="BK142" s="243">
        <f>ROUND(I142*H142,2)</f>
        <v>0</v>
      </c>
      <c r="BL142" s="18" t="s">
        <v>130</v>
      </c>
      <c r="BM142" s="242" t="s">
        <v>154</v>
      </c>
    </row>
    <row r="143" s="2" customFormat="1" ht="21.75" customHeight="1">
      <c r="A143" s="39"/>
      <c r="B143" s="40"/>
      <c r="C143" s="230" t="s">
        <v>155</v>
      </c>
      <c r="D143" s="230" t="s">
        <v>126</v>
      </c>
      <c r="E143" s="231" t="s">
        <v>156</v>
      </c>
      <c r="F143" s="232" t="s">
        <v>157</v>
      </c>
      <c r="G143" s="233" t="s">
        <v>158</v>
      </c>
      <c r="H143" s="234">
        <v>40.619999999999997</v>
      </c>
      <c r="I143" s="235"/>
      <c r="J143" s="236">
        <f>ROUND(I143*H143,2)</f>
        <v>0</v>
      </c>
      <c r="K143" s="237"/>
      <c r="L143" s="45"/>
      <c r="M143" s="238" t="s">
        <v>1</v>
      </c>
      <c r="N143" s="239" t="s">
        <v>42</v>
      </c>
      <c r="O143" s="92"/>
      <c r="P143" s="240">
        <f>O143*H143</f>
        <v>0</v>
      </c>
      <c r="Q143" s="240">
        <v>0</v>
      </c>
      <c r="R143" s="240">
        <f>Q143*H143</f>
        <v>0</v>
      </c>
      <c r="S143" s="240">
        <v>0</v>
      </c>
      <c r="T143" s="24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2" t="s">
        <v>130</v>
      </c>
      <c r="AT143" s="242" t="s">
        <v>126</v>
      </c>
      <c r="AU143" s="242" t="s">
        <v>84</v>
      </c>
      <c r="AY143" s="18" t="s">
        <v>124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8" t="s">
        <v>82</v>
      </c>
      <c r="BK143" s="243">
        <f>ROUND(I143*H143,2)</f>
        <v>0</v>
      </c>
      <c r="BL143" s="18" t="s">
        <v>130</v>
      </c>
      <c r="BM143" s="242" t="s">
        <v>159</v>
      </c>
    </row>
    <row r="144" s="13" customFormat="1">
      <c r="A144" s="13"/>
      <c r="B144" s="244"/>
      <c r="C144" s="245"/>
      <c r="D144" s="246" t="s">
        <v>139</v>
      </c>
      <c r="E144" s="247" t="s">
        <v>1</v>
      </c>
      <c r="F144" s="248" t="s">
        <v>160</v>
      </c>
      <c r="G144" s="245"/>
      <c r="H144" s="249">
        <v>34.619999999999997</v>
      </c>
      <c r="I144" s="250"/>
      <c r="J144" s="245"/>
      <c r="K144" s="245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139</v>
      </c>
      <c r="AU144" s="255" t="s">
        <v>84</v>
      </c>
      <c r="AV144" s="13" t="s">
        <v>84</v>
      </c>
      <c r="AW144" s="13" t="s">
        <v>32</v>
      </c>
      <c r="AX144" s="13" t="s">
        <v>77</v>
      </c>
      <c r="AY144" s="255" t="s">
        <v>124</v>
      </c>
    </row>
    <row r="145" s="13" customFormat="1">
      <c r="A145" s="13"/>
      <c r="B145" s="244"/>
      <c r="C145" s="245"/>
      <c r="D145" s="246" t="s">
        <v>139</v>
      </c>
      <c r="E145" s="247" t="s">
        <v>1</v>
      </c>
      <c r="F145" s="248" t="s">
        <v>161</v>
      </c>
      <c r="G145" s="245"/>
      <c r="H145" s="249">
        <v>6</v>
      </c>
      <c r="I145" s="250"/>
      <c r="J145" s="245"/>
      <c r="K145" s="245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139</v>
      </c>
      <c r="AU145" s="255" t="s">
        <v>84</v>
      </c>
      <c r="AV145" s="13" t="s">
        <v>84</v>
      </c>
      <c r="AW145" s="13" t="s">
        <v>32</v>
      </c>
      <c r="AX145" s="13" t="s">
        <v>77</v>
      </c>
      <c r="AY145" s="255" t="s">
        <v>124</v>
      </c>
    </row>
    <row r="146" s="14" customFormat="1">
      <c r="A146" s="14"/>
      <c r="B146" s="256"/>
      <c r="C146" s="257"/>
      <c r="D146" s="246" t="s">
        <v>139</v>
      </c>
      <c r="E146" s="258" t="s">
        <v>1</v>
      </c>
      <c r="F146" s="259" t="s">
        <v>142</v>
      </c>
      <c r="G146" s="257"/>
      <c r="H146" s="260">
        <v>40.619999999999997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6" t="s">
        <v>139</v>
      </c>
      <c r="AU146" s="266" t="s">
        <v>84</v>
      </c>
      <c r="AV146" s="14" t="s">
        <v>130</v>
      </c>
      <c r="AW146" s="14" t="s">
        <v>32</v>
      </c>
      <c r="AX146" s="14" t="s">
        <v>82</v>
      </c>
      <c r="AY146" s="266" t="s">
        <v>124</v>
      </c>
    </row>
    <row r="147" s="2" customFormat="1" ht="21.75" customHeight="1">
      <c r="A147" s="39"/>
      <c r="B147" s="40"/>
      <c r="C147" s="230" t="s">
        <v>162</v>
      </c>
      <c r="D147" s="230" t="s">
        <v>126</v>
      </c>
      <c r="E147" s="231" t="s">
        <v>163</v>
      </c>
      <c r="F147" s="232" t="s">
        <v>164</v>
      </c>
      <c r="G147" s="233" t="s">
        <v>158</v>
      </c>
      <c r="H147" s="234">
        <v>11.648</v>
      </c>
      <c r="I147" s="235"/>
      <c r="J147" s="236">
        <f>ROUND(I147*H147,2)</f>
        <v>0</v>
      </c>
      <c r="K147" s="237"/>
      <c r="L147" s="45"/>
      <c r="M147" s="238" t="s">
        <v>1</v>
      </c>
      <c r="N147" s="239" t="s">
        <v>42</v>
      </c>
      <c r="O147" s="92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2" t="s">
        <v>130</v>
      </c>
      <c r="AT147" s="242" t="s">
        <v>126</v>
      </c>
      <c r="AU147" s="242" t="s">
        <v>84</v>
      </c>
      <c r="AY147" s="18" t="s">
        <v>124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8" t="s">
        <v>82</v>
      </c>
      <c r="BK147" s="243">
        <f>ROUND(I147*H147,2)</f>
        <v>0</v>
      </c>
      <c r="BL147" s="18" t="s">
        <v>130</v>
      </c>
      <c r="BM147" s="242" t="s">
        <v>165</v>
      </c>
    </row>
    <row r="148" s="13" customFormat="1">
      <c r="A148" s="13"/>
      <c r="B148" s="244"/>
      <c r="C148" s="245"/>
      <c r="D148" s="246" t="s">
        <v>139</v>
      </c>
      <c r="E148" s="247" t="s">
        <v>1</v>
      </c>
      <c r="F148" s="248" t="s">
        <v>166</v>
      </c>
      <c r="G148" s="245"/>
      <c r="H148" s="249">
        <v>11.648</v>
      </c>
      <c r="I148" s="250"/>
      <c r="J148" s="245"/>
      <c r="K148" s="245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139</v>
      </c>
      <c r="AU148" s="255" t="s">
        <v>84</v>
      </c>
      <c r="AV148" s="13" t="s">
        <v>84</v>
      </c>
      <c r="AW148" s="13" t="s">
        <v>32</v>
      </c>
      <c r="AX148" s="13" t="s">
        <v>82</v>
      </c>
      <c r="AY148" s="255" t="s">
        <v>124</v>
      </c>
    </row>
    <row r="149" s="2" customFormat="1" ht="21.75" customHeight="1">
      <c r="A149" s="39"/>
      <c r="B149" s="40"/>
      <c r="C149" s="230" t="s">
        <v>167</v>
      </c>
      <c r="D149" s="230" t="s">
        <v>126</v>
      </c>
      <c r="E149" s="231" t="s">
        <v>168</v>
      </c>
      <c r="F149" s="232" t="s">
        <v>169</v>
      </c>
      <c r="G149" s="233" t="s">
        <v>158</v>
      </c>
      <c r="H149" s="234">
        <v>11.648</v>
      </c>
      <c r="I149" s="235"/>
      <c r="J149" s="236">
        <f>ROUND(I149*H149,2)</f>
        <v>0</v>
      </c>
      <c r="K149" s="237"/>
      <c r="L149" s="45"/>
      <c r="M149" s="238" t="s">
        <v>1</v>
      </c>
      <c r="N149" s="239" t="s">
        <v>42</v>
      </c>
      <c r="O149" s="92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2" t="s">
        <v>130</v>
      </c>
      <c r="AT149" s="242" t="s">
        <v>126</v>
      </c>
      <c r="AU149" s="242" t="s">
        <v>84</v>
      </c>
      <c r="AY149" s="18" t="s">
        <v>124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8" t="s">
        <v>82</v>
      </c>
      <c r="BK149" s="243">
        <f>ROUND(I149*H149,2)</f>
        <v>0</v>
      </c>
      <c r="BL149" s="18" t="s">
        <v>130</v>
      </c>
      <c r="BM149" s="242" t="s">
        <v>170</v>
      </c>
    </row>
    <row r="150" s="2" customFormat="1" ht="21.75" customHeight="1">
      <c r="A150" s="39"/>
      <c r="B150" s="40"/>
      <c r="C150" s="230" t="s">
        <v>171</v>
      </c>
      <c r="D150" s="230" t="s">
        <v>126</v>
      </c>
      <c r="E150" s="231" t="s">
        <v>172</v>
      </c>
      <c r="F150" s="232" t="s">
        <v>173</v>
      </c>
      <c r="G150" s="233" t="s">
        <v>174</v>
      </c>
      <c r="H150" s="234">
        <v>18.637</v>
      </c>
      <c r="I150" s="235"/>
      <c r="J150" s="236">
        <f>ROUND(I150*H150,2)</f>
        <v>0</v>
      </c>
      <c r="K150" s="237"/>
      <c r="L150" s="45"/>
      <c r="M150" s="238" t="s">
        <v>1</v>
      </c>
      <c r="N150" s="239" t="s">
        <v>42</v>
      </c>
      <c r="O150" s="92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2" t="s">
        <v>130</v>
      </c>
      <c r="AT150" s="242" t="s">
        <v>126</v>
      </c>
      <c r="AU150" s="242" t="s">
        <v>84</v>
      </c>
      <c r="AY150" s="18" t="s">
        <v>124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8" t="s">
        <v>82</v>
      </c>
      <c r="BK150" s="243">
        <f>ROUND(I150*H150,2)</f>
        <v>0</v>
      </c>
      <c r="BL150" s="18" t="s">
        <v>130</v>
      </c>
      <c r="BM150" s="242" t="s">
        <v>175</v>
      </c>
    </row>
    <row r="151" s="13" customFormat="1">
      <c r="A151" s="13"/>
      <c r="B151" s="244"/>
      <c r="C151" s="245"/>
      <c r="D151" s="246" t="s">
        <v>139</v>
      </c>
      <c r="E151" s="245"/>
      <c r="F151" s="248" t="s">
        <v>176</v>
      </c>
      <c r="G151" s="245"/>
      <c r="H151" s="249">
        <v>18.637</v>
      </c>
      <c r="I151" s="250"/>
      <c r="J151" s="245"/>
      <c r="K151" s="245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139</v>
      </c>
      <c r="AU151" s="255" t="s">
        <v>84</v>
      </c>
      <c r="AV151" s="13" t="s">
        <v>84</v>
      </c>
      <c r="AW151" s="13" t="s">
        <v>4</v>
      </c>
      <c r="AX151" s="13" t="s">
        <v>82</v>
      </c>
      <c r="AY151" s="255" t="s">
        <v>124</v>
      </c>
    </row>
    <row r="152" s="2" customFormat="1" ht="16.5" customHeight="1">
      <c r="A152" s="39"/>
      <c r="B152" s="40"/>
      <c r="C152" s="230" t="s">
        <v>177</v>
      </c>
      <c r="D152" s="230" t="s">
        <v>126</v>
      </c>
      <c r="E152" s="231" t="s">
        <v>178</v>
      </c>
      <c r="F152" s="232" t="s">
        <v>179</v>
      </c>
      <c r="G152" s="233" t="s">
        <v>158</v>
      </c>
      <c r="H152" s="234">
        <v>11.648</v>
      </c>
      <c r="I152" s="235"/>
      <c r="J152" s="236">
        <f>ROUND(I152*H152,2)</f>
        <v>0</v>
      </c>
      <c r="K152" s="237"/>
      <c r="L152" s="45"/>
      <c r="M152" s="238" t="s">
        <v>1</v>
      </c>
      <c r="N152" s="239" t="s">
        <v>42</v>
      </c>
      <c r="O152" s="92"/>
      <c r="P152" s="240">
        <f>O152*H152</f>
        <v>0</v>
      </c>
      <c r="Q152" s="240">
        <v>0</v>
      </c>
      <c r="R152" s="240">
        <f>Q152*H152</f>
        <v>0</v>
      </c>
      <c r="S152" s="240">
        <v>0</v>
      </c>
      <c r="T152" s="24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2" t="s">
        <v>130</v>
      </c>
      <c r="AT152" s="242" t="s">
        <v>126</v>
      </c>
      <c r="AU152" s="242" t="s">
        <v>84</v>
      </c>
      <c r="AY152" s="18" t="s">
        <v>124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8" t="s">
        <v>82</v>
      </c>
      <c r="BK152" s="243">
        <f>ROUND(I152*H152,2)</f>
        <v>0</v>
      </c>
      <c r="BL152" s="18" t="s">
        <v>130</v>
      </c>
      <c r="BM152" s="242" t="s">
        <v>180</v>
      </c>
    </row>
    <row r="153" s="2" customFormat="1" ht="21.75" customHeight="1">
      <c r="A153" s="39"/>
      <c r="B153" s="40"/>
      <c r="C153" s="230" t="s">
        <v>181</v>
      </c>
      <c r="D153" s="230" t="s">
        <v>126</v>
      </c>
      <c r="E153" s="231" t="s">
        <v>182</v>
      </c>
      <c r="F153" s="232" t="s">
        <v>183</v>
      </c>
      <c r="G153" s="233" t="s">
        <v>158</v>
      </c>
      <c r="H153" s="234">
        <v>29.172000000000001</v>
      </c>
      <c r="I153" s="235"/>
      <c r="J153" s="236">
        <f>ROUND(I153*H153,2)</f>
        <v>0</v>
      </c>
      <c r="K153" s="237"/>
      <c r="L153" s="45"/>
      <c r="M153" s="238" t="s">
        <v>1</v>
      </c>
      <c r="N153" s="239" t="s">
        <v>42</v>
      </c>
      <c r="O153" s="92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2" t="s">
        <v>130</v>
      </c>
      <c r="AT153" s="242" t="s">
        <v>126</v>
      </c>
      <c r="AU153" s="242" t="s">
        <v>84</v>
      </c>
      <c r="AY153" s="18" t="s">
        <v>124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8" t="s">
        <v>82</v>
      </c>
      <c r="BK153" s="243">
        <f>ROUND(I153*H153,2)</f>
        <v>0</v>
      </c>
      <c r="BL153" s="18" t="s">
        <v>130</v>
      </c>
      <c r="BM153" s="242" t="s">
        <v>184</v>
      </c>
    </row>
    <row r="154" s="13" customFormat="1">
      <c r="A154" s="13"/>
      <c r="B154" s="244"/>
      <c r="C154" s="245"/>
      <c r="D154" s="246" t="s">
        <v>139</v>
      </c>
      <c r="E154" s="247" t="s">
        <v>1</v>
      </c>
      <c r="F154" s="248" t="s">
        <v>185</v>
      </c>
      <c r="G154" s="245"/>
      <c r="H154" s="249">
        <v>22.172000000000001</v>
      </c>
      <c r="I154" s="250"/>
      <c r="J154" s="245"/>
      <c r="K154" s="245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139</v>
      </c>
      <c r="AU154" s="255" t="s">
        <v>84</v>
      </c>
      <c r="AV154" s="13" t="s">
        <v>84</v>
      </c>
      <c r="AW154" s="13" t="s">
        <v>32</v>
      </c>
      <c r="AX154" s="13" t="s">
        <v>77</v>
      </c>
      <c r="AY154" s="255" t="s">
        <v>124</v>
      </c>
    </row>
    <row r="155" s="15" customFormat="1">
      <c r="A155" s="15"/>
      <c r="B155" s="267"/>
      <c r="C155" s="268"/>
      <c r="D155" s="246" t="s">
        <v>139</v>
      </c>
      <c r="E155" s="269" t="s">
        <v>1</v>
      </c>
      <c r="F155" s="270" t="s">
        <v>186</v>
      </c>
      <c r="G155" s="268"/>
      <c r="H155" s="269" t="s">
        <v>1</v>
      </c>
      <c r="I155" s="271"/>
      <c r="J155" s="268"/>
      <c r="K155" s="268"/>
      <c r="L155" s="272"/>
      <c r="M155" s="273"/>
      <c r="N155" s="274"/>
      <c r="O155" s="274"/>
      <c r="P155" s="274"/>
      <c r="Q155" s="274"/>
      <c r="R155" s="274"/>
      <c r="S155" s="274"/>
      <c r="T155" s="27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6" t="s">
        <v>139</v>
      </c>
      <c r="AU155" s="276" t="s">
        <v>84</v>
      </c>
      <c r="AV155" s="15" t="s">
        <v>82</v>
      </c>
      <c r="AW155" s="15" t="s">
        <v>32</v>
      </c>
      <c r="AX155" s="15" t="s">
        <v>77</v>
      </c>
      <c r="AY155" s="276" t="s">
        <v>124</v>
      </c>
    </row>
    <row r="156" s="13" customFormat="1">
      <c r="A156" s="13"/>
      <c r="B156" s="244"/>
      <c r="C156" s="245"/>
      <c r="D156" s="246" t="s">
        <v>139</v>
      </c>
      <c r="E156" s="247" t="s">
        <v>1</v>
      </c>
      <c r="F156" s="248" t="s">
        <v>155</v>
      </c>
      <c r="G156" s="245"/>
      <c r="H156" s="249">
        <v>7</v>
      </c>
      <c r="I156" s="250"/>
      <c r="J156" s="245"/>
      <c r="K156" s="245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139</v>
      </c>
      <c r="AU156" s="255" t="s">
        <v>84</v>
      </c>
      <c r="AV156" s="13" t="s">
        <v>84</v>
      </c>
      <c r="AW156" s="13" t="s">
        <v>32</v>
      </c>
      <c r="AX156" s="13" t="s">
        <v>77</v>
      </c>
      <c r="AY156" s="255" t="s">
        <v>124</v>
      </c>
    </row>
    <row r="157" s="14" customFormat="1">
      <c r="A157" s="14"/>
      <c r="B157" s="256"/>
      <c r="C157" s="257"/>
      <c r="D157" s="246" t="s">
        <v>139</v>
      </c>
      <c r="E157" s="258" t="s">
        <v>1</v>
      </c>
      <c r="F157" s="259" t="s">
        <v>142</v>
      </c>
      <c r="G157" s="257"/>
      <c r="H157" s="260">
        <v>29.172000000000001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6" t="s">
        <v>139</v>
      </c>
      <c r="AU157" s="266" t="s">
        <v>84</v>
      </c>
      <c r="AV157" s="14" t="s">
        <v>130</v>
      </c>
      <c r="AW157" s="14" t="s">
        <v>32</v>
      </c>
      <c r="AX157" s="14" t="s">
        <v>82</v>
      </c>
      <c r="AY157" s="266" t="s">
        <v>124</v>
      </c>
    </row>
    <row r="158" s="12" customFormat="1" ht="22.8" customHeight="1">
      <c r="A158" s="12"/>
      <c r="B158" s="214"/>
      <c r="C158" s="215"/>
      <c r="D158" s="216" t="s">
        <v>76</v>
      </c>
      <c r="E158" s="228" t="s">
        <v>84</v>
      </c>
      <c r="F158" s="228" t="s">
        <v>187</v>
      </c>
      <c r="G158" s="215"/>
      <c r="H158" s="215"/>
      <c r="I158" s="218"/>
      <c r="J158" s="229">
        <f>BK158</f>
        <v>0</v>
      </c>
      <c r="K158" s="215"/>
      <c r="L158" s="220"/>
      <c r="M158" s="221"/>
      <c r="N158" s="222"/>
      <c r="O158" s="222"/>
      <c r="P158" s="223">
        <f>SUM(P159:P176)</f>
        <v>0</v>
      </c>
      <c r="Q158" s="222"/>
      <c r="R158" s="223">
        <f>SUM(R159:R176)</f>
        <v>39.195615859999997</v>
      </c>
      <c r="S158" s="222"/>
      <c r="T158" s="224">
        <f>SUM(T159:T176)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5" t="s">
        <v>82</v>
      </c>
      <c r="AT158" s="226" t="s">
        <v>76</v>
      </c>
      <c r="AU158" s="226" t="s">
        <v>82</v>
      </c>
      <c r="AY158" s="225" t="s">
        <v>124</v>
      </c>
      <c r="BK158" s="227">
        <f>SUM(BK159:BK176)</f>
        <v>0</v>
      </c>
    </row>
    <row r="159" s="2" customFormat="1" ht="21.75" customHeight="1">
      <c r="A159" s="39"/>
      <c r="B159" s="40"/>
      <c r="C159" s="230" t="s">
        <v>188</v>
      </c>
      <c r="D159" s="230" t="s">
        <v>126</v>
      </c>
      <c r="E159" s="231" t="s">
        <v>189</v>
      </c>
      <c r="F159" s="232" t="s">
        <v>190</v>
      </c>
      <c r="G159" s="233" t="s">
        <v>158</v>
      </c>
      <c r="H159" s="234">
        <v>18.648</v>
      </c>
      <c r="I159" s="235"/>
      <c r="J159" s="236">
        <f>ROUND(I159*H159,2)</f>
        <v>0</v>
      </c>
      <c r="K159" s="237"/>
      <c r="L159" s="45"/>
      <c r="M159" s="238" t="s">
        <v>1</v>
      </c>
      <c r="N159" s="239" t="s">
        <v>42</v>
      </c>
      <c r="O159" s="92"/>
      <c r="P159" s="240">
        <f>O159*H159</f>
        <v>0</v>
      </c>
      <c r="Q159" s="240">
        <v>1.6299999999999999</v>
      </c>
      <c r="R159" s="240">
        <f>Q159*H159</f>
        <v>30.396239999999999</v>
      </c>
      <c r="S159" s="240">
        <v>0</v>
      </c>
      <c r="T159" s="24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2" t="s">
        <v>130</v>
      </c>
      <c r="AT159" s="242" t="s">
        <v>126</v>
      </c>
      <c r="AU159" s="242" t="s">
        <v>84</v>
      </c>
      <c r="AY159" s="18" t="s">
        <v>124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8" t="s">
        <v>82</v>
      </c>
      <c r="BK159" s="243">
        <f>ROUND(I159*H159,2)</f>
        <v>0</v>
      </c>
      <c r="BL159" s="18" t="s">
        <v>130</v>
      </c>
      <c r="BM159" s="242" t="s">
        <v>191</v>
      </c>
    </row>
    <row r="160" s="13" customFormat="1">
      <c r="A160" s="13"/>
      <c r="B160" s="244"/>
      <c r="C160" s="245"/>
      <c r="D160" s="246" t="s">
        <v>139</v>
      </c>
      <c r="E160" s="247" t="s">
        <v>1</v>
      </c>
      <c r="F160" s="248" t="s">
        <v>192</v>
      </c>
      <c r="G160" s="245"/>
      <c r="H160" s="249">
        <v>13.848000000000001</v>
      </c>
      <c r="I160" s="250"/>
      <c r="J160" s="245"/>
      <c r="K160" s="245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139</v>
      </c>
      <c r="AU160" s="255" t="s">
        <v>84</v>
      </c>
      <c r="AV160" s="13" t="s">
        <v>84</v>
      </c>
      <c r="AW160" s="13" t="s">
        <v>32</v>
      </c>
      <c r="AX160" s="13" t="s">
        <v>77</v>
      </c>
      <c r="AY160" s="255" t="s">
        <v>124</v>
      </c>
    </row>
    <row r="161" s="13" customFormat="1">
      <c r="A161" s="13"/>
      <c r="B161" s="244"/>
      <c r="C161" s="245"/>
      <c r="D161" s="246" t="s">
        <v>139</v>
      </c>
      <c r="E161" s="247" t="s">
        <v>1</v>
      </c>
      <c r="F161" s="248" t="s">
        <v>193</v>
      </c>
      <c r="G161" s="245"/>
      <c r="H161" s="249">
        <v>4.7999999999999998</v>
      </c>
      <c r="I161" s="250"/>
      <c r="J161" s="245"/>
      <c r="K161" s="245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139</v>
      </c>
      <c r="AU161" s="255" t="s">
        <v>84</v>
      </c>
      <c r="AV161" s="13" t="s">
        <v>84</v>
      </c>
      <c r="AW161" s="13" t="s">
        <v>32</v>
      </c>
      <c r="AX161" s="13" t="s">
        <v>77</v>
      </c>
      <c r="AY161" s="255" t="s">
        <v>124</v>
      </c>
    </row>
    <row r="162" s="14" customFormat="1">
      <c r="A162" s="14"/>
      <c r="B162" s="256"/>
      <c r="C162" s="257"/>
      <c r="D162" s="246" t="s">
        <v>139</v>
      </c>
      <c r="E162" s="258" t="s">
        <v>1</v>
      </c>
      <c r="F162" s="259" t="s">
        <v>142</v>
      </c>
      <c r="G162" s="257"/>
      <c r="H162" s="260">
        <v>18.648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139</v>
      </c>
      <c r="AU162" s="266" t="s">
        <v>84</v>
      </c>
      <c r="AV162" s="14" t="s">
        <v>130</v>
      </c>
      <c r="AW162" s="14" t="s">
        <v>32</v>
      </c>
      <c r="AX162" s="14" t="s">
        <v>82</v>
      </c>
      <c r="AY162" s="266" t="s">
        <v>124</v>
      </c>
    </row>
    <row r="163" s="2" customFormat="1" ht="21.75" customHeight="1">
      <c r="A163" s="39"/>
      <c r="B163" s="40"/>
      <c r="C163" s="230" t="s">
        <v>194</v>
      </c>
      <c r="D163" s="230" t="s">
        <v>126</v>
      </c>
      <c r="E163" s="231" t="s">
        <v>195</v>
      </c>
      <c r="F163" s="232" t="s">
        <v>196</v>
      </c>
      <c r="G163" s="233" t="s">
        <v>153</v>
      </c>
      <c r="H163" s="234">
        <v>92</v>
      </c>
      <c r="I163" s="235"/>
      <c r="J163" s="236">
        <f>ROUND(I163*H163,2)</f>
        <v>0</v>
      </c>
      <c r="K163" s="237"/>
      <c r="L163" s="45"/>
      <c r="M163" s="238" t="s">
        <v>1</v>
      </c>
      <c r="N163" s="239" t="s">
        <v>42</v>
      </c>
      <c r="O163" s="92"/>
      <c r="P163" s="240">
        <f>O163*H163</f>
        <v>0</v>
      </c>
      <c r="Q163" s="240">
        <v>0.00048999999999999998</v>
      </c>
      <c r="R163" s="240">
        <f>Q163*H163</f>
        <v>0.045079999999999995</v>
      </c>
      <c r="S163" s="240">
        <v>0</v>
      </c>
      <c r="T163" s="24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2" t="s">
        <v>130</v>
      </c>
      <c r="AT163" s="242" t="s">
        <v>126</v>
      </c>
      <c r="AU163" s="242" t="s">
        <v>84</v>
      </c>
      <c r="AY163" s="18" t="s">
        <v>124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8" t="s">
        <v>82</v>
      </c>
      <c r="BK163" s="243">
        <f>ROUND(I163*H163,2)</f>
        <v>0</v>
      </c>
      <c r="BL163" s="18" t="s">
        <v>130</v>
      </c>
      <c r="BM163" s="242" t="s">
        <v>197</v>
      </c>
    </row>
    <row r="164" s="13" customFormat="1">
      <c r="A164" s="13"/>
      <c r="B164" s="244"/>
      <c r="C164" s="245"/>
      <c r="D164" s="246" t="s">
        <v>139</v>
      </c>
      <c r="E164" s="247" t="s">
        <v>1</v>
      </c>
      <c r="F164" s="248" t="s">
        <v>198</v>
      </c>
      <c r="G164" s="245"/>
      <c r="H164" s="249">
        <v>92</v>
      </c>
      <c r="I164" s="250"/>
      <c r="J164" s="245"/>
      <c r="K164" s="245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139</v>
      </c>
      <c r="AU164" s="255" t="s">
        <v>84</v>
      </c>
      <c r="AV164" s="13" t="s">
        <v>84</v>
      </c>
      <c r="AW164" s="13" t="s">
        <v>32</v>
      </c>
      <c r="AX164" s="13" t="s">
        <v>82</v>
      </c>
      <c r="AY164" s="255" t="s">
        <v>124</v>
      </c>
    </row>
    <row r="165" s="2" customFormat="1" ht="21.75" customHeight="1">
      <c r="A165" s="39"/>
      <c r="B165" s="40"/>
      <c r="C165" s="230" t="s">
        <v>8</v>
      </c>
      <c r="D165" s="230" t="s">
        <v>126</v>
      </c>
      <c r="E165" s="231" t="s">
        <v>199</v>
      </c>
      <c r="F165" s="232" t="s">
        <v>200</v>
      </c>
      <c r="G165" s="233" t="s">
        <v>129</v>
      </c>
      <c r="H165" s="234">
        <v>55.200000000000003</v>
      </c>
      <c r="I165" s="235"/>
      <c r="J165" s="236">
        <f>ROUND(I165*H165,2)</f>
        <v>0</v>
      </c>
      <c r="K165" s="237"/>
      <c r="L165" s="45"/>
      <c r="M165" s="238" t="s">
        <v>1</v>
      </c>
      <c r="N165" s="239" t="s">
        <v>42</v>
      </c>
      <c r="O165" s="92"/>
      <c r="P165" s="240">
        <f>O165*H165</f>
        <v>0</v>
      </c>
      <c r="Q165" s="240">
        <v>0.00010000000000000001</v>
      </c>
      <c r="R165" s="240">
        <f>Q165*H165</f>
        <v>0.0055200000000000006</v>
      </c>
      <c r="S165" s="240">
        <v>0</v>
      </c>
      <c r="T165" s="24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2" t="s">
        <v>130</v>
      </c>
      <c r="AT165" s="242" t="s">
        <v>126</v>
      </c>
      <c r="AU165" s="242" t="s">
        <v>84</v>
      </c>
      <c r="AY165" s="18" t="s">
        <v>124</v>
      </c>
      <c r="BE165" s="243">
        <f>IF(N165="základní",J165,0)</f>
        <v>0</v>
      </c>
      <c r="BF165" s="243">
        <f>IF(N165="snížená",J165,0)</f>
        <v>0</v>
      </c>
      <c r="BG165" s="243">
        <f>IF(N165="zákl. přenesená",J165,0)</f>
        <v>0</v>
      </c>
      <c r="BH165" s="243">
        <f>IF(N165="sníž. přenesená",J165,0)</f>
        <v>0</v>
      </c>
      <c r="BI165" s="243">
        <f>IF(N165="nulová",J165,0)</f>
        <v>0</v>
      </c>
      <c r="BJ165" s="18" t="s">
        <v>82</v>
      </c>
      <c r="BK165" s="243">
        <f>ROUND(I165*H165,2)</f>
        <v>0</v>
      </c>
      <c r="BL165" s="18" t="s">
        <v>130</v>
      </c>
      <c r="BM165" s="242" t="s">
        <v>201</v>
      </c>
    </row>
    <row r="166" s="13" customFormat="1">
      <c r="A166" s="13"/>
      <c r="B166" s="244"/>
      <c r="C166" s="245"/>
      <c r="D166" s="246" t="s">
        <v>139</v>
      </c>
      <c r="E166" s="247" t="s">
        <v>1</v>
      </c>
      <c r="F166" s="248" t="s">
        <v>202</v>
      </c>
      <c r="G166" s="245"/>
      <c r="H166" s="249">
        <v>55.200000000000003</v>
      </c>
      <c r="I166" s="250"/>
      <c r="J166" s="245"/>
      <c r="K166" s="245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139</v>
      </c>
      <c r="AU166" s="255" t="s">
        <v>84</v>
      </c>
      <c r="AV166" s="13" t="s">
        <v>84</v>
      </c>
      <c r="AW166" s="13" t="s">
        <v>32</v>
      </c>
      <c r="AX166" s="13" t="s">
        <v>82</v>
      </c>
      <c r="AY166" s="255" t="s">
        <v>124</v>
      </c>
    </row>
    <row r="167" s="2" customFormat="1" ht="16.5" customHeight="1">
      <c r="A167" s="39"/>
      <c r="B167" s="40"/>
      <c r="C167" s="277" t="s">
        <v>203</v>
      </c>
      <c r="D167" s="277" t="s">
        <v>204</v>
      </c>
      <c r="E167" s="278" t="s">
        <v>205</v>
      </c>
      <c r="F167" s="279" t="s">
        <v>206</v>
      </c>
      <c r="G167" s="280" t="s">
        <v>129</v>
      </c>
      <c r="H167" s="281">
        <v>63.479999999999997</v>
      </c>
      <c r="I167" s="282"/>
      <c r="J167" s="283">
        <f>ROUND(I167*H167,2)</f>
        <v>0</v>
      </c>
      <c r="K167" s="284"/>
      <c r="L167" s="285"/>
      <c r="M167" s="286" t="s">
        <v>1</v>
      </c>
      <c r="N167" s="287" t="s">
        <v>42</v>
      </c>
      <c r="O167" s="92"/>
      <c r="P167" s="240">
        <f>O167*H167</f>
        <v>0</v>
      </c>
      <c r="Q167" s="240">
        <v>0.00027999999999999998</v>
      </c>
      <c r="R167" s="240">
        <f>Q167*H167</f>
        <v>0.017774399999999999</v>
      </c>
      <c r="S167" s="240">
        <v>0</v>
      </c>
      <c r="T167" s="24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2" t="s">
        <v>162</v>
      </c>
      <c r="AT167" s="242" t="s">
        <v>204</v>
      </c>
      <c r="AU167" s="242" t="s">
        <v>84</v>
      </c>
      <c r="AY167" s="18" t="s">
        <v>124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8" t="s">
        <v>82</v>
      </c>
      <c r="BK167" s="243">
        <f>ROUND(I167*H167,2)</f>
        <v>0</v>
      </c>
      <c r="BL167" s="18" t="s">
        <v>130</v>
      </c>
      <c r="BM167" s="242" t="s">
        <v>207</v>
      </c>
    </row>
    <row r="168" s="13" customFormat="1">
      <c r="A168" s="13"/>
      <c r="B168" s="244"/>
      <c r="C168" s="245"/>
      <c r="D168" s="246" t="s">
        <v>139</v>
      </c>
      <c r="E168" s="245"/>
      <c r="F168" s="248" t="s">
        <v>208</v>
      </c>
      <c r="G168" s="245"/>
      <c r="H168" s="249">
        <v>63.479999999999997</v>
      </c>
      <c r="I168" s="250"/>
      <c r="J168" s="245"/>
      <c r="K168" s="245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139</v>
      </c>
      <c r="AU168" s="255" t="s">
        <v>84</v>
      </c>
      <c r="AV168" s="13" t="s">
        <v>84</v>
      </c>
      <c r="AW168" s="13" t="s">
        <v>4</v>
      </c>
      <c r="AX168" s="13" t="s">
        <v>82</v>
      </c>
      <c r="AY168" s="255" t="s">
        <v>124</v>
      </c>
    </row>
    <row r="169" s="2" customFormat="1" ht="16.5" customHeight="1">
      <c r="A169" s="39"/>
      <c r="B169" s="40"/>
      <c r="C169" s="230" t="s">
        <v>209</v>
      </c>
      <c r="D169" s="230" t="s">
        <v>126</v>
      </c>
      <c r="E169" s="231" t="s">
        <v>210</v>
      </c>
      <c r="F169" s="232" t="s">
        <v>211</v>
      </c>
      <c r="G169" s="233" t="s">
        <v>158</v>
      </c>
      <c r="H169" s="234">
        <v>1.5840000000000001</v>
      </c>
      <c r="I169" s="235"/>
      <c r="J169" s="236">
        <f>ROUND(I169*H169,2)</f>
        <v>0</v>
      </c>
      <c r="K169" s="237"/>
      <c r="L169" s="45"/>
      <c r="M169" s="238" t="s">
        <v>1</v>
      </c>
      <c r="N169" s="239" t="s">
        <v>42</v>
      </c>
      <c r="O169" s="92"/>
      <c r="P169" s="240">
        <f>O169*H169</f>
        <v>0</v>
      </c>
      <c r="Q169" s="240">
        <v>2.2563399999999998</v>
      </c>
      <c r="R169" s="240">
        <f>Q169*H169</f>
        <v>3.5740425599999996</v>
      </c>
      <c r="S169" s="240">
        <v>0</v>
      </c>
      <c r="T169" s="24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2" t="s">
        <v>130</v>
      </c>
      <c r="AT169" s="242" t="s">
        <v>126</v>
      </c>
      <c r="AU169" s="242" t="s">
        <v>84</v>
      </c>
      <c r="AY169" s="18" t="s">
        <v>124</v>
      </c>
      <c r="BE169" s="243">
        <f>IF(N169="základní",J169,0)</f>
        <v>0</v>
      </c>
      <c r="BF169" s="243">
        <f>IF(N169="snížená",J169,0)</f>
        <v>0</v>
      </c>
      <c r="BG169" s="243">
        <f>IF(N169="zákl. přenesená",J169,0)</f>
        <v>0</v>
      </c>
      <c r="BH169" s="243">
        <f>IF(N169="sníž. přenesená",J169,0)</f>
        <v>0</v>
      </c>
      <c r="BI169" s="243">
        <f>IF(N169="nulová",J169,0)</f>
        <v>0</v>
      </c>
      <c r="BJ169" s="18" t="s">
        <v>82</v>
      </c>
      <c r="BK169" s="243">
        <f>ROUND(I169*H169,2)</f>
        <v>0</v>
      </c>
      <c r="BL169" s="18" t="s">
        <v>130</v>
      </c>
      <c r="BM169" s="242" t="s">
        <v>212</v>
      </c>
    </row>
    <row r="170" s="15" customFormat="1">
      <c r="A170" s="15"/>
      <c r="B170" s="267"/>
      <c r="C170" s="268"/>
      <c r="D170" s="246" t="s">
        <v>139</v>
      </c>
      <c r="E170" s="269" t="s">
        <v>1</v>
      </c>
      <c r="F170" s="270" t="s">
        <v>213</v>
      </c>
      <c r="G170" s="268"/>
      <c r="H170" s="269" t="s">
        <v>1</v>
      </c>
      <c r="I170" s="271"/>
      <c r="J170" s="268"/>
      <c r="K170" s="268"/>
      <c r="L170" s="272"/>
      <c r="M170" s="273"/>
      <c r="N170" s="274"/>
      <c r="O170" s="274"/>
      <c r="P170" s="274"/>
      <c r="Q170" s="274"/>
      <c r="R170" s="274"/>
      <c r="S170" s="274"/>
      <c r="T170" s="2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6" t="s">
        <v>139</v>
      </c>
      <c r="AU170" s="276" t="s">
        <v>84</v>
      </c>
      <c r="AV170" s="15" t="s">
        <v>82</v>
      </c>
      <c r="AW170" s="15" t="s">
        <v>32</v>
      </c>
      <c r="AX170" s="15" t="s">
        <v>77</v>
      </c>
      <c r="AY170" s="276" t="s">
        <v>124</v>
      </c>
    </row>
    <row r="171" s="13" customFormat="1">
      <c r="A171" s="13"/>
      <c r="B171" s="244"/>
      <c r="C171" s="245"/>
      <c r="D171" s="246" t="s">
        <v>139</v>
      </c>
      <c r="E171" s="247" t="s">
        <v>1</v>
      </c>
      <c r="F171" s="248" t="s">
        <v>214</v>
      </c>
      <c r="G171" s="245"/>
      <c r="H171" s="249">
        <v>1.5840000000000001</v>
      </c>
      <c r="I171" s="250"/>
      <c r="J171" s="245"/>
      <c r="K171" s="245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139</v>
      </c>
      <c r="AU171" s="255" t="s">
        <v>84</v>
      </c>
      <c r="AV171" s="13" t="s">
        <v>84</v>
      </c>
      <c r="AW171" s="13" t="s">
        <v>32</v>
      </c>
      <c r="AX171" s="13" t="s">
        <v>82</v>
      </c>
      <c r="AY171" s="255" t="s">
        <v>124</v>
      </c>
    </row>
    <row r="172" s="2" customFormat="1" ht="21.75" customHeight="1">
      <c r="A172" s="39"/>
      <c r="B172" s="40"/>
      <c r="C172" s="230" t="s">
        <v>215</v>
      </c>
      <c r="D172" s="230" t="s">
        <v>126</v>
      </c>
      <c r="E172" s="231" t="s">
        <v>216</v>
      </c>
      <c r="F172" s="232" t="s">
        <v>217</v>
      </c>
      <c r="G172" s="233" t="s">
        <v>129</v>
      </c>
      <c r="H172" s="234">
        <v>7.5</v>
      </c>
      <c r="I172" s="235"/>
      <c r="J172" s="236">
        <f>ROUND(I172*H172,2)</f>
        <v>0</v>
      </c>
      <c r="K172" s="237"/>
      <c r="L172" s="45"/>
      <c r="M172" s="238" t="s">
        <v>1</v>
      </c>
      <c r="N172" s="239" t="s">
        <v>42</v>
      </c>
      <c r="O172" s="92"/>
      <c r="P172" s="240">
        <f>O172*H172</f>
        <v>0</v>
      </c>
      <c r="Q172" s="240">
        <v>0.67488999999999999</v>
      </c>
      <c r="R172" s="240">
        <f>Q172*H172</f>
        <v>5.0616750000000001</v>
      </c>
      <c r="S172" s="240">
        <v>0</v>
      </c>
      <c r="T172" s="24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2" t="s">
        <v>130</v>
      </c>
      <c r="AT172" s="242" t="s">
        <v>126</v>
      </c>
      <c r="AU172" s="242" t="s">
        <v>84</v>
      </c>
      <c r="AY172" s="18" t="s">
        <v>124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8" t="s">
        <v>82</v>
      </c>
      <c r="BK172" s="243">
        <f>ROUND(I172*H172,2)</f>
        <v>0</v>
      </c>
      <c r="BL172" s="18" t="s">
        <v>130</v>
      </c>
      <c r="BM172" s="242" t="s">
        <v>218</v>
      </c>
    </row>
    <row r="173" s="15" customFormat="1">
      <c r="A173" s="15"/>
      <c r="B173" s="267"/>
      <c r="C173" s="268"/>
      <c r="D173" s="246" t="s">
        <v>139</v>
      </c>
      <c r="E173" s="269" t="s">
        <v>1</v>
      </c>
      <c r="F173" s="270" t="s">
        <v>213</v>
      </c>
      <c r="G173" s="268"/>
      <c r="H173" s="269" t="s">
        <v>1</v>
      </c>
      <c r="I173" s="271"/>
      <c r="J173" s="268"/>
      <c r="K173" s="268"/>
      <c r="L173" s="272"/>
      <c r="M173" s="273"/>
      <c r="N173" s="274"/>
      <c r="O173" s="274"/>
      <c r="P173" s="274"/>
      <c r="Q173" s="274"/>
      <c r="R173" s="274"/>
      <c r="S173" s="274"/>
      <c r="T173" s="27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6" t="s">
        <v>139</v>
      </c>
      <c r="AU173" s="276" t="s">
        <v>84</v>
      </c>
      <c r="AV173" s="15" t="s">
        <v>82</v>
      </c>
      <c r="AW173" s="15" t="s">
        <v>32</v>
      </c>
      <c r="AX173" s="15" t="s">
        <v>77</v>
      </c>
      <c r="AY173" s="276" t="s">
        <v>124</v>
      </c>
    </row>
    <row r="174" s="13" customFormat="1">
      <c r="A174" s="13"/>
      <c r="B174" s="244"/>
      <c r="C174" s="245"/>
      <c r="D174" s="246" t="s">
        <v>139</v>
      </c>
      <c r="E174" s="247" t="s">
        <v>1</v>
      </c>
      <c r="F174" s="248" t="s">
        <v>219</v>
      </c>
      <c r="G174" s="245"/>
      <c r="H174" s="249">
        <v>7.5</v>
      </c>
      <c r="I174" s="250"/>
      <c r="J174" s="245"/>
      <c r="K174" s="245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139</v>
      </c>
      <c r="AU174" s="255" t="s">
        <v>84</v>
      </c>
      <c r="AV174" s="13" t="s">
        <v>84</v>
      </c>
      <c r="AW174" s="13" t="s">
        <v>32</v>
      </c>
      <c r="AX174" s="13" t="s">
        <v>82</v>
      </c>
      <c r="AY174" s="255" t="s">
        <v>124</v>
      </c>
    </row>
    <row r="175" s="2" customFormat="1" ht="21.75" customHeight="1">
      <c r="A175" s="39"/>
      <c r="B175" s="40"/>
      <c r="C175" s="230" t="s">
        <v>220</v>
      </c>
      <c r="D175" s="230" t="s">
        <v>126</v>
      </c>
      <c r="E175" s="231" t="s">
        <v>221</v>
      </c>
      <c r="F175" s="232" t="s">
        <v>222</v>
      </c>
      <c r="G175" s="233" t="s">
        <v>174</v>
      </c>
      <c r="H175" s="234">
        <v>0.089999999999999997</v>
      </c>
      <c r="I175" s="235"/>
      <c r="J175" s="236">
        <f>ROUND(I175*H175,2)</f>
        <v>0</v>
      </c>
      <c r="K175" s="237"/>
      <c r="L175" s="45"/>
      <c r="M175" s="238" t="s">
        <v>1</v>
      </c>
      <c r="N175" s="239" t="s">
        <v>42</v>
      </c>
      <c r="O175" s="92"/>
      <c r="P175" s="240">
        <f>O175*H175</f>
        <v>0</v>
      </c>
      <c r="Q175" s="240">
        <v>1.05871</v>
      </c>
      <c r="R175" s="240">
        <f>Q175*H175</f>
        <v>0.095283900000000005</v>
      </c>
      <c r="S175" s="240">
        <v>0</v>
      </c>
      <c r="T175" s="24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2" t="s">
        <v>130</v>
      </c>
      <c r="AT175" s="242" t="s">
        <v>126</v>
      </c>
      <c r="AU175" s="242" t="s">
        <v>84</v>
      </c>
      <c r="AY175" s="18" t="s">
        <v>124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8" t="s">
        <v>82</v>
      </c>
      <c r="BK175" s="243">
        <f>ROUND(I175*H175,2)</f>
        <v>0</v>
      </c>
      <c r="BL175" s="18" t="s">
        <v>130</v>
      </c>
      <c r="BM175" s="242" t="s">
        <v>223</v>
      </c>
    </row>
    <row r="176" s="13" customFormat="1">
      <c r="A176" s="13"/>
      <c r="B176" s="244"/>
      <c r="C176" s="245"/>
      <c r="D176" s="246" t="s">
        <v>139</v>
      </c>
      <c r="E176" s="247" t="s">
        <v>1</v>
      </c>
      <c r="F176" s="248" t="s">
        <v>224</v>
      </c>
      <c r="G176" s="245"/>
      <c r="H176" s="249">
        <v>0.089999999999999997</v>
      </c>
      <c r="I176" s="250"/>
      <c r="J176" s="245"/>
      <c r="K176" s="245"/>
      <c r="L176" s="251"/>
      <c r="M176" s="252"/>
      <c r="N176" s="253"/>
      <c r="O176" s="253"/>
      <c r="P176" s="253"/>
      <c r="Q176" s="253"/>
      <c r="R176" s="253"/>
      <c r="S176" s="253"/>
      <c r="T176" s="25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5" t="s">
        <v>139</v>
      </c>
      <c r="AU176" s="255" t="s">
        <v>84</v>
      </c>
      <c r="AV176" s="13" t="s">
        <v>84</v>
      </c>
      <c r="AW176" s="13" t="s">
        <v>32</v>
      </c>
      <c r="AX176" s="13" t="s">
        <v>82</v>
      </c>
      <c r="AY176" s="255" t="s">
        <v>124</v>
      </c>
    </row>
    <row r="177" s="12" customFormat="1" ht="22.8" customHeight="1">
      <c r="A177" s="12"/>
      <c r="B177" s="214"/>
      <c r="C177" s="215"/>
      <c r="D177" s="216" t="s">
        <v>76</v>
      </c>
      <c r="E177" s="228" t="s">
        <v>135</v>
      </c>
      <c r="F177" s="228" t="s">
        <v>225</v>
      </c>
      <c r="G177" s="215"/>
      <c r="H177" s="215"/>
      <c r="I177" s="218"/>
      <c r="J177" s="229">
        <f>BK177</f>
        <v>0</v>
      </c>
      <c r="K177" s="215"/>
      <c r="L177" s="220"/>
      <c r="M177" s="221"/>
      <c r="N177" s="222"/>
      <c r="O177" s="222"/>
      <c r="P177" s="223">
        <f>SUM(P178:P181)</f>
        <v>0</v>
      </c>
      <c r="Q177" s="222"/>
      <c r="R177" s="223">
        <f>SUM(R178:R181)</f>
        <v>0.40011039999999998</v>
      </c>
      <c r="S177" s="222"/>
      <c r="T177" s="224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5" t="s">
        <v>82</v>
      </c>
      <c r="AT177" s="226" t="s">
        <v>76</v>
      </c>
      <c r="AU177" s="226" t="s">
        <v>82</v>
      </c>
      <c r="AY177" s="225" t="s">
        <v>124</v>
      </c>
      <c r="BK177" s="227">
        <f>SUM(BK178:BK181)</f>
        <v>0</v>
      </c>
    </row>
    <row r="178" s="2" customFormat="1" ht="21.75" customHeight="1">
      <c r="A178" s="39"/>
      <c r="B178" s="40"/>
      <c r="C178" s="230" t="s">
        <v>226</v>
      </c>
      <c r="D178" s="230" t="s">
        <v>126</v>
      </c>
      <c r="E178" s="231" t="s">
        <v>227</v>
      </c>
      <c r="F178" s="232" t="s">
        <v>228</v>
      </c>
      <c r="G178" s="233" t="s">
        <v>129</v>
      </c>
      <c r="H178" s="234">
        <v>1.3200000000000001</v>
      </c>
      <c r="I178" s="235"/>
      <c r="J178" s="236">
        <f>ROUND(I178*H178,2)</f>
        <v>0</v>
      </c>
      <c r="K178" s="237"/>
      <c r="L178" s="45"/>
      <c r="M178" s="238" t="s">
        <v>1</v>
      </c>
      <c r="N178" s="239" t="s">
        <v>42</v>
      </c>
      <c r="O178" s="92"/>
      <c r="P178" s="240">
        <f>O178*H178</f>
        <v>0</v>
      </c>
      <c r="Q178" s="240">
        <v>0.21171999999999999</v>
      </c>
      <c r="R178" s="240">
        <f>Q178*H178</f>
        <v>0.27947040000000001</v>
      </c>
      <c r="S178" s="240">
        <v>0</v>
      </c>
      <c r="T178" s="24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2" t="s">
        <v>130</v>
      </c>
      <c r="AT178" s="242" t="s">
        <v>126</v>
      </c>
      <c r="AU178" s="242" t="s">
        <v>84</v>
      </c>
      <c r="AY178" s="18" t="s">
        <v>124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8" t="s">
        <v>82</v>
      </c>
      <c r="BK178" s="243">
        <f>ROUND(I178*H178,2)</f>
        <v>0</v>
      </c>
      <c r="BL178" s="18" t="s">
        <v>130</v>
      </c>
      <c r="BM178" s="242" t="s">
        <v>229</v>
      </c>
    </row>
    <row r="179" s="15" customFormat="1">
      <c r="A179" s="15"/>
      <c r="B179" s="267"/>
      <c r="C179" s="268"/>
      <c r="D179" s="246" t="s">
        <v>139</v>
      </c>
      <c r="E179" s="269" t="s">
        <v>1</v>
      </c>
      <c r="F179" s="270" t="s">
        <v>230</v>
      </c>
      <c r="G179" s="268"/>
      <c r="H179" s="269" t="s">
        <v>1</v>
      </c>
      <c r="I179" s="271"/>
      <c r="J179" s="268"/>
      <c r="K179" s="268"/>
      <c r="L179" s="272"/>
      <c r="M179" s="273"/>
      <c r="N179" s="274"/>
      <c r="O179" s="274"/>
      <c r="P179" s="274"/>
      <c r="Q179" s="274"/>
      <c r="R179" s="274"/>
      <c r="S179" s="274"/>
      <c r="T179" s="27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6" t="s">
        <v>139</v>
      </c>
      <c r="AU179" s="276" t="s">
        <v>84</v>
      </c>
      <c r="AV179" s="15" t="s">
        <v>82</v>
      </c>
      <c r="AW179" s="15" t="s">
        <v>32</v>
      </c>
      <c r="AX179" s="15" t="s">
        <v>77</v>
      </c>
      <c r="AY179" s="276" t="s">
        <v>124</v>
      </c>
    </row>
    <row r="180" s="13" customFormat="1">
      <c r="A180" s="13"/>
      <c r="B180" s="244"/>
      <c r="C180" s="245"/>
      <c r="D180" s="246" t="s">
        <v>139</v>
      </c>
      <c r="E180" s="247" t="s">
        <v>1</v>
      </c>
      <c r="F180" s="248" t="s">
        <v>231</v>
      </c>
      <c r="G180" s="245"/>
      <c r="H180" s="249">
        <v>1.3200000000000001</v>
      </c>
      <c r="I180" s="250"/>
      <c r="J180" s="245"/>
      <c r="K180" s="245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139</v>
      </c>
      <c r="AU180" s="255" t="s">
        <v>84</v>
      </c>
      <c r="AV180" s="13" t="s">
        <v>84</v>
      </c>
      <c r="AW180" s="13" t="s">
        <v>32</v>
      </c>
      <c r="AX180" s="13" t="s">
        <v>82</v>
      </c>
      <c r="AY180" s="255" t="s">
        <v>124</v>
      </c>
    </row>
    <row r="181" s="2" customFormat="1" ht="21.75" customHeight="1">
      <c r="A181" s="39"/>
      <c r="B181" s="40"/>
      <c r="C181" s="230" t="s">
        <v>7</v>
      </c>
      <c r="D181" s="230" t="s">
        <v>126</v>
      </c>
      <c r="E181" s="231" t="s">
        <v>232</v>
      </c>
      <c r="F181" s="232" t="s">
        <v>233</v>
      </c>
      <c r="G181" s="233" t="s">
        <v>234</v>
      </c>
      <c r="H181" s="234">
        <v>1</v>
      </c>
      <c r="I181" s="235"/>
      <c r="J181" s="236">
        <f>ROUND(I181*H181,2)</f>
        <v>0</v>
      </c>
      <c r="K181" s="237"/>
      <c r="L181" s="45"/>
      <c r="M181" s="238" t="s">
        <v>1</v>
      </c>
      <c r="N181" s="239" t="s">
        <v>42</v>
      </c>
      <c r="O181" s="92"/>
      <c r="P181" s="240">
        <f>O181*H181</f>
        <v>0</v>
      </c>
      <c r="Q181" s="240">
        <v>0.12064</v>
      </c>
      <c r="R181" s="240">
        <f>Q181*H181</f>
        <v>0.12064</v>
      </c>
      <c r="S181" s="240">
        <v>0</v>
      </c>
      <c r="T181" s="24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2" t="s">
        <v>130</v>
      </c>
      <c r="AT181" s="242" t="s">
        <v>126</v>
      </c>
      <c r="AU181" s="242" t="s">
        <v>84</v>
      </c>
      <c r="AY181" s="18" t="s">
        <v>124</v>
      </c>
      <c r="BE181" s="243">
        <f>IF(N181="základní",J181,0)</f>
        <v>0</v>
      </c>
      <c r="BF181" s="243">
        <f>IF(N181="snížená",J181,0)</f>
        <v>0</v>
      </c>
      <c r="BG181" s="243">
        <f>IF(N181="zákl. přenesená",J181,0)</f>
        <v>0</v>
      </c>
      <c r="BH181" s="243">
        <f>IF(N181="sníž. přenesená",J181,0)</f>
        <v>0</v>
      </c>
      <c r="BI181" s="243">
        <f>IF(N181="nulová",J181,0)</f>
        <v>0</v>
      </c>
      <c r="BJ181" s="18" t="s">
        <v>82</v>
      </c>
      <c r="BK181" s="243">
        <f>ROUND(I181*H181,2)</f>
        <v>0</v>
      </c>
      <c r="BL181" s="18" t="s">
        <v>130</v>
      </c>
      <c r="BM181" s="242" t="s">
        <v>235</v>
      </c>
    </row>
    <row r="182" s="12" customFormat="1" ht="22.8" customHeight="1">
      <c r="A182" s="12"/>
      <c r="B182" s="214"/>
      <c r="C182" s="215"/>
      <c r="D182" s="216" t="s">
        <v>76</v>
      </c>
      <c r="E182" s="228" t="s">
        <v>130</v>
      </c>
      <c r="F182" s="228" t="s">
        <v>236</v>
      </c>
      <c r="G182" s="215"/>
      <c r="H182" s="215"/>
      <c r="I182" s="218"/>
      <c r="J182" s="229">
        <f>BK182</f>
        <v>0</v>
      </c>
      <c r="K182" s="215"/>
      <c r="L182" s="220"/>
      <c r="M182" s="221"/>
      <c r="N182" s="222"/>
      <c r="O182" s="222"/>
      <c r="P182" s="223">
        <f>SUM(P183:P184)</f>
        <v>0</v>
      </c>
      <c r="Q182" s="222"/>
      <c r="R182" s="223">
        <f>SUM(R183:R184)</f>
        <v>14.798015999999999</v>
      </c>
      <c r="S182" s="222"/>
      <c r="T182" s="224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5" t="s">
        <v>82</v>
      </c>
      <c r="AT182" s="226" t="s">
        <v>76</v>
      </c>
      <c r="AU182" s="226" t="s">
        <v>82</v>
      </c>
      <c r="AY182" s="225" t="s">
        <v>124</v>
      </c>
      <c r="BK182" s="227">
        <f>SUM(BK183:BK184)</f>
        <v>0</v>
      </c>
    </row>
    <row r="183" s="2" customFormat="1" ht="21.75" customHeight="1">
      <c r="A183" s="39"/>
      <c r="B183" s="40"/>
      <c r="C183" s="230" t="s">
        <v>237</v>
      </c>
      <c r="D183" s="230" t="s">
        <v>126</v>
      </c>
      <c r="E183" s="231" t="s">
        <v>238</v>
      </c>
      <c r="F183" s="232" t="s">
        <v>239</v>
      </c>
      <c r="G183" s="233" t="s">
        <v>158</v>
      </c>
      <c r="H183" s="234">
        <v>6.6239999999999997</v>
      </c>
      <c r="I183" s="235"/>
      <c r="J183" s="236">
        <f>ROUND(I183*H183,2)</f>
        <v>0</v>
      </c>
      <c r="K183" s="237"/>
      <c r="L183" s="45"/>
      <c r="M183" s="238" t="s">
        <v>1</v>
      </c>
      <c r="N183" s="239" t="s">
        <v>42</v>
      </c>
      <c r="O183" s="92"/>
      <c r="P183" s="240">
        <f>O183*H183</f>
        <v>0</v>
      </c>
      <c r="Q183" s="240">
        <v>2.234</v>
      </c>
      <c r="R183" s="240">
        <f>Q183*H183</f>
        <v>14.798015999999999</v>
      </c>
      <c r="S183" s="240">
        <v>0</v>
      </c>
      <c r="T183" s="24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2" t="s">
        <v>130</v>
      </c>
      <c r="AT183" s="242" t="s">
        <v>126</v>
      </c>
      <c r="AU183" s="242" t="s">
        <v>84</v>
      </c>
      <c r="AY183" s="18" t="s">
        <v>124</v>
      </c>
      <c r="BE183" s="243">
        <f>IF(N183="základní",J183,0)</f>
        <v>0</v>
      </c>
      <c r="BF183" s="243">
        <f>IF(N183="snížená",J183,0)</f>
        <v>0</v>
      </c>
      <c r="BG183" s="243">
        <f>IF(N183="zákl. přenesená",J183,0)</f>
        <v>0</v>
      </c>
      <c r="BH183" s="243">
        <f>IF(N183="sníž. přenesená",J183,0)</f>
        <v>0</v>
      </c>
      <c r="BI183" s="243">
        <f>IF(N183="nulová",J183,0)</f>
        <v>0</v>
      </c>
      <c r="BJ183" s="18" t="s">
        <v>82</v>
      </c>
      <c r="BK183" s="243">
        <f>ROUND(I183*H183,2)</f>
        <v>0</v>
      </c>
      <c r="BL183" s="18" t="s">
        <v>130</v>
      </c>
      <c r="BM183" s="242" t="s">
        <v>240</v>
      </c>
    </row>
    <row r="184" s="13" customFormat="1">
      <c r="A184" s="13"/>
      <c r="B184" s="244"/>
      <c r="C184" s="245"/>
      <c r="D184" s="246" t="s">
        <v>139</v>
      </c>
      <c r="E184" s="247" t="s">
        <v>1</v>
      </c>
      <c r="F184" s="248" t="s">
        <v>241</v>
      </c>
      <c r="G184" s="245"/>
      <c r="H184" s="249">
        <v>6.6239999999999997</v>
      </c>
      <c r="I184" s="250"/>
      <c r="J184" s="245"/>
      <c r="K184" s="245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139</v>
      </c>
      <c r="AU184" s="255" t="s">
        <v>84</v>
      </c>
      <c r="AV184" s="13" t="s">
        <v>84</v>
      </c>
      <c r="AW184" s="13" t="s">
        <v>32</v>
      </c>
      <c r="AX184" s="13" t="s">
        <v>82</v>
      </c>
      <c r="AY184" s="255" t="s">
        <v>124</v>
      </c>
    </row>
    <row r="185" s="12" customFormat="1" ht="22.8" customHeight="1">
      <c r="A185" s="12"/>
      <c r="B185" s="214"/>
      <c r="C185" s="215"/>
      <c r="D185" s="216" t="s">
        <v>76</v>
      </c>
      <c r="E185" s="228" t="s">
        <v>146</v>
      </c>
      <c r="F185" s="228" t="s">
        <v>242</v>
      </c>
      <c r="G185" s="215"/>
      <c r="H185" s="215"/>
      <c r="I185" s="218"/>
      <c r="J185" s="229">
        <f>BK185</f>
        <v>0</v>
      </c>
      <c r="K185" s="215"/>
      <c r="L185" s="220"/>
      <c r="M185" s="221"/>
      <c r="N185" s="222"/>
      <c r="O185" s="222"/>
      <c r="P185" s="223">
        <f>SUM(P186:P196)</f>
        <v>0</v>
      </c>
      <c r="Q185" s="222"/>
      <c r="R185" s="223">
        <f>SUM(R186:R196)</f>
        <v>49.621476000000001</v>
      </c>
      <c r="S185" s="222"/>
      <c r="T185" s="224">
        <f>SUM(T186:T196)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5" t="s">
        <v>82</v>
      </c>
      <c r="AT185" s="226" t="s">
        <v>76</v>
      </c>
      <c r="AU185" s="226" t="s">
        <v>82</v>
      </c>
      <c r="AY185" s="225" t="s">
        <v>124</v>
      </c>
      <c r="BK185" s="227">
        <f>SUM(BK186:BK196)</f>
        <v>0</v>
      </c>
    </row>
    <row r="186" s="2" customFormat="1" ht="21.75" customHeight="1">
      <c r="A186" s="39"/>
      <c r="B186" s="40"/>
      <c r="C186" s="230" t="s">
        <v>243</v>
      </c>
      <c r="D186" s="230" t="s">
        <v>126</v>
      </c>
      <c r="E186" s="231" t="s">
        <v>244</v>
      </c>
      <c r="F186" s="232" t="s">
        <v>245</v>
      </c>
      <c r="G186" s="233" t="s">
        <v>129</v>
      </c>
      <c r="H186" s="234">
        <v>64.799999999999997</v>
      </c>
      <c r="I186" s="235"/>
      <c r="J186" s="236">
        <f>ROUND(I186*H186,2)</f>
        <v>0</v>
      </c>
      <c r="K186" s="237"/>
      <c r="L186" s="45"/>
      <c r="M186" s="238" t="s">
        <v>1</v>
      </c>
      <c r="N186" s="239" t="s">
        <v>42</v>
      </c>
      <c r="O186" s="92"/>
      <c r="P186" s="240">
        <f>O186*H186</f>
        <v>0</v>
      </c>
      <c r="Q186" s="240">
        <v>0.39600000000000002</v>
      </c>
      <c r="R186" s="240">
        <f>Q186*H186</f>
        <v>25.660800000000002</v>
      </c>
      <c r="S186" s="240">
        <v>0</v>
      </c>
      <c r="T186" s="24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2" t="s">
        <v>130</v>
      </c>
      <c r="AT186" s="242" t="s">
        <v>126</v>
      </c>
      <c r="AU186" s="242" t="s">
        <v>84</v>
      </c>
      <c r="AY186" s="18" t="s">
        <v>124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8" t="s">
        <v>82</v>
      </c>
      <c r="BK186" s="243">
        <f>ROUND(I186*H186,2)</f>
        <v>0</v>
      </c>
      <c r="BL186" s="18" t="s">
        <v>130</v>
      </c>
      <c r="BM186" s="242" t="s">
        <v>246</v>
      </c>
    </row>
    <row r="187" s="2" customFormat="1" ht="21.75" customHeight="1">
      <c r="A187" s="39"/>
      <c r="B187" s="40"/>
      <c r="C187" s="230" t="s">
        <v>247</v>
      </c>
      <c r="D187" s="230" t="s">
        <v>126</v>
      </c>
      <c r="E187" s="231" t="s">
        <v>248</v>
      </c>
      <c r="F187" s="232" t="s">
        <v>249</v>
      </c>
      <c r="G187" s="233" t="s">
        <v>129</v>
      </c>
      <c r="H187" s="234">
        <v>16.800000000000001</v>
      </c>
      <c r="I187" s="235"/>
      <c r="J187" s="236">
        <f>ROUND(I187*H187,2)</f>
        <v>0</v>
      </c>
      <c r="K187" s="237"/>
      <c r="L187" s="45"/>
      <c r="M187" s="238" t="s">
        <v>1</v>
      </c>
      <c r="N187" s="239" t="s">
        <v>42</v>
      </c>
      <c r="O187" s="92"/>
      <c r="P187" s="240">
        <f>O187*H187</f>
        <v>0</v>
      </c>
      <c r="Q187" s="240">
        <v>0.21099999999999999</v>
      </c>
      <c r="R187" s="240">
        <f>Q187*H187</f>
        <v>3.5448</v>
      </c>
      <c r="S187" s="240">
        <v>0</v>
      </c>
      <c r="T187" s="24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2" t="s">
        <v>130</v>
      </c>
      <c r="AT187" s="242" t="s">
        <v>126</v>
      </c>
      <c r="AU187" s="242" t="s">
        <v>84</v>
      </c>
      <c r="AY187" s="18" t="s">
        <v>124</v>
      </c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18" t="s">
        <v>82</v>
      </c>
      <c r="BK187" s="243">
        <f>ROUND(I187*H187,2)</f>
        <v>0</v>
      </c>
      <c r="BL187" s="18" t="s">
        <v>130</v>
      </c>
      <c r="BM187" s="242" t="s">
        <v>250</v>
      </c>
    </row>
    <row r="188" s="2" customFormat="1" ht="21.75" customHeight="1">
      <c r="A188" s="39"/>
      <c r="B188" s="40"/>
      <c r="C188" s="230" t="s">
        <v>251</v>
      </c>
      <c r="D188" s="230" t="s">
        <v>126</v>
      </c>
      <c r="E188" s="231" t="s">
        <v>252</v>
      </c>
      <c r="F188" s="232" t="s">
        <v>253</v>
      </c>
      <c r="G188" s="233" t="s">
        <v>129</v>
      </c>
      <c r="H188" s="234">
        <v>16.800000000000001</v>
      </c>
      <c r="I188" s="235"/>
      <c r="J188" s="236">
        <f>ROUND(I188*H188,2)</f>
        <v>0</v>
      </c>
      <c r="K188" s="237"/>
      <c r="L188" s="45"/>
      <c r="M188" s="238" t="s">
        <v>1</v>
      </c>
      <c r="N188" s="239" t="s">
        <v>42</v>
      </c>
      <c r="O188" s="92"/>
      <c r="P188" s="240">
        <f>O188*H188</f>
        <v>0</v>
      </c>
      <c r="Q188" s="240">
        <v>0.00051000000000000004</v>
      </c>
      <c r="R188" s="240">
        <f>Q188*H188</f>
        <v>0.008568000000000001</v>
      </c>
      <c r="S188" s="240">
        <v>0</v>
      </c>
      <c r="T188" s="24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2" t="s">
        <v>130</v>
      </c>
      <c r="AT188" s="242" t="s">
        <v>126</v>
      </c>
      <c r="AU188" s="242" t="s">
        <v>84</v>
      </c>
      <c r="AY188" s="18" t="s">
        <v>124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8" t="s">
        <v>82</v>
      </c>
      <c r="BK188" s="243">
        <f>ROUND(I188*H188,2)</f>
        <v>0</v>
      </c>
      <c r="BL188" s="18" t="s">
        <v>130</v>
      </c>
      <c r="BM188" s="242" t="s">
        <v>254</v>
      </c>
    </row>
    <row r="189" s="13" customFormat="1">
      <c r="A189" s="13"/>
      <c r="B189" s="244"/>
      <c r="C189" s="245"/>
      <c r="D189" s="246" t="s">
        <v>139</v>
      </c>
      <c r="E189" s="247" t="s">
        <v>1</v>
      </c>
      <c r="F189" s="248" t="s">
        <v>140</v>
      </c>
      <c r="G189" s="245"/>
      <c r="H189" s="249">
        <v>16.800000000000001</v>
      </c>
      <c r="I189" s="250"/>
      <c r="J189" s="245"/>
      <c r="K189" s="245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139</v>
      </c>
      <c r="AU189" s="255" t="s">
        <v>84</v>
      </c>
      <c r="AV189" s="13" t="s">
        <v>84</v>
      </c>
      <c r="AW189" s="13" t="s">
        <v>32</v>
      </c>
      <c r="AX189" s="13" t="s">
        <v>82</v>
      </c>
      <c r="AY189" s="255" t="s">
        <v>124</v>
      </c>
    </row>
    <row r="190" s="2" customFormat="1" ht="21.75" customHeight="1">
      <c r="A190" s="39"/>
      <c r="B190" s="40"/>
      <c r="C190" s="230" t="s">
        <v>255</v>
      </c>
      <c r="D190" s="230" t="s">
        <v>126</v>
      </c>
      <c r="E190" s="231" t="s">
        <v>256</v>
      </c>
      <c r="F190" s="232" t="s">
        <v>257</v>
      </c>
      <c r="G190" s="233" t="s">
        <v>129</v>
      </c>
      <c r="H190" s="234">
        <v>16.800000000000001</v>
      </c>
      <c r="I190" s="235"/>
      <c r="J190" s="236">
        <f>ROUND(I190*H190,2)</f>
        <v>0</v>
      </c>
      <c r="K190" s="237"/>
      <c r="L190" s="45"/>
      <c r="M190" s="238" t="s">
        <v>1</v>
      </c>
      <c r="N190" s="239" t="s">
        <v>42</v>
      </c>
      <c r="O190" s="92"/>
      <c r="P190" s="240">
        <f>O190*H190</f>
        <v>0</v>
      </c>
      <c r="Q190" s="240">
        <v>0.12966</v>
      </c>
      <c r="R190" s="240">
        <f>Q190*H190</f>
        <v>2.1782880000000002</v>
      </c>
      <c r="S190" s="240">
        <v>0</v>
      </c>
      <c r="T190" s="24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2" t="s">
        <v>130</v>
      </c>
      <c r="AT190" s="242" t="s">
        <v>126</v>
      </c>
      <c r="AU190" s="242" t="s">
        <v>84</v>
      </c>
      <c r="AY190" s="18" t="s">
        <v>124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8" t="s">
        <v>82</v>
      </c>
      <c r="BK190" s="243">
        <f>ROUND(I190*H190,2)</f>
        <v>0</v>
      </c>
      <c r="BL190" s="18" t="s">
        <v>130</v>
      </c>
      <c r="BM190" s="242" t="s">
        <v>258</v>
      </c>
    </row>
    <row r="191" s="2" customFormat="1" ht="16.5" customHeight="1">
      <c r="A191" s="39"/>
      <c r="B191" s="40"/>
      <c r="C191" s="230" t="s">
        <v>259</v>
      </c>
      <c r="D191" s="230" t="s">
        <v>126</v>
      </c>
      <c r="E191" s="231" t="s">
        <v>260</v>
      </c>
      <c r="F191" s="232" t="s">
        <v>261</v>
      </c>
      <c r="G191" s="233" t="s">
        <v>129</v>
      </c>
      <c r="H191" s="234">
        <v>48</v>
      </c>
      <c r="I191" s="235"/>
      <c r="J191" s="236">
        <f>ROUND(I191*H191,2)</f>
        <v>0</v>
      </c>
      <c r="K191" s="237"/>
      <c r="L191" s="45"/>
      <c r="M191" s="238" t="s">
        <v>1</v>
      </c>
      <c r="N191" s="239" t="s">
        <v>42</v>
      </c>
      <c r="O191" s="92"/>
      <c r="P191" s="240">
        <f>O191*H191</f>
        <v>0</v>
      </c>
      <c r="Q191" s="240">
        <v>0.36924000000000001</v>
      </c>
      <c r="R191" s="240">
        <f>Q191*H191</f>
        <v>17.723520000000001</v>
      </c>
      <c r="S191" s="240">
        <v>0</v>
      </c>
      <c r="T191" s="24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2" t="s">
        <v>130</v>
      </c>
      <c r="AT191" s="242" t="s">
        <v>126</v>
      </c>
      <c r="AU191" s="242" t="s">
        <v>84</v>
      </c>
      <c r="AY191" s="18" t="s">
        <v>124</v>
      </c>
      <c r="BE191" s="243">
        <f>IF(N191="základní",J191,0)</f>
        <v>0</v>
      </c>
      <c r="BF191" s="243">
        <f>IF(N191="snížená",J191,0)</f>
        <v>0</v>
      </c>
      <c r="BG191" s="243">
        <f>IF(N191="zákl. přenesená",J191,0)</f>
        <v>0</v>
      </c>
      <c r="BH191" s="243">
        <f>IF(N191="sníž. přenesená",J191,0)</f>
        <v>0</v>
      </c>
      <c r="BI191" s="243">
        <f>IF(N191="nulová",J191,0)</f>
        <v>0</v>
      </c>
      <c r="BJ191" s="18" t="s">
        <v>82</v>
      </c>
      <c r="BK191" s="243">
        <f>ROUND(I191*H191,2)</f>
        <v>0</v>
      </c>
      <c r="BL191" s="18" t="s">
        <v>130</v>
      </c>
      <c r="BM191" s="242" t="s">
        <v>262</v>
      </c>
    </row>
    <row r="192" s="13" customFormat="1">
      <c r="A192" s="13"/>
      <c r="B192" s="244"/>
      <c r="C192" s="245"/>
      <c r="D192" s="246" t="s">
        <v>139</v>
      </c>
      <c r="E192" s="247" t="s">
        <v>1</v>
      </c>
      <c r="F192" s="248" t="s">
        <v>141</v>
      </c>
      <c r="G192" s="245"/>
      <c r="H192" s="249">
        <v>48</v>
      </c>
      <c r="I192" s="250"/>
      <c r="J192" s="245"/>
      <c r="K192" s="245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139</v>
      </c>
      <c r="AU192" s="255" t="s">
        <v>84</v>
      </c>
      <c r="AV192" s="13" t="s">
        <v>84</v>
      </c>
      <c r="AW192" s="13" t="s">
        <v>32</v>
      </c>
      <c r="AX192" s="13" t="s">
        <v>82</v>
      </c>
      <c r="AY192" s="255" t="s">
        <v>124</v>
      </c>
    </row>
    <row r="193" s="2" customFormat="1" ht="16.5" customHeight="1">
      <c r="A193" s="39"/>
      <c r="B193" s="40"/>
      <c r="C193" s="230" t="s">
        <v>263</v>
      </c>
      <c r="D193" s="230" t="s">
        <v>126</v>
      </c>
      <c r="E193" s="231" t="s">
        <v>264</v>
      </c>
      <c r="F193" s="232" t="s">
        <v>265</v>
      </c>
      <c r="G193" s="233" t="s">
        <v>129</v>
      </c>
      <c r="H193" s="234">
        <v>5</v>
      </c>
      <c r="I193" s="235"/>
      <c r="J193" s="236">
        <f>ROUND(I193*H193,2)</f>
        <v>0</v>
      </c>
      <c r="K193" s="237"/>
      <c r="L193" s="45"/>
      <c r="M193" s="238" t="s">
        <v>1</v>
      </c>
      <c r="N193" s="239" t="s">
        <v>42</v>
      </c>
      <c r="O193" s="92"/>
      <c r="P193" s="240">
        <f>O193*H193</f>
        <v>0</v>
      </c>
      <c r="Q193" s="240">
        <v>0</v>
      </c>
      <c r="R193" s="240">
        <f>Q193*H193</f>
        <v>0</v>
      </c>
      <c r="S193" s="240">
        <v>0</v>
      </c>
      <c r="T193" s="24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2" t="s">
        <v>130</v>
      </c>
      <c r="AT193" s="242" t="s">
        <v>126</v>
      </c>
      <c r="AU193" s="242" t="s">
        <v>84</v>
      </c>
      <c r="AY193" s="18" t="s">
        <v>124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8" t="s">
        <v>82</v>
      </c>
      <c r="BK193" s="243">
        <f>ROUND(I193*H193,2)</f>
        <v>0</v>
      </c>
      <c r="BL193" s="18" t="s">
        <v>130</v>
      </c>
      <c r="BM193" s="242" t="s">
        <v>266</v>
      </c>
    </row>
    <row r="194" s="15" customFormat="1">
      <c r="A194" s="15"/>
      <c r="B194" s="267"/>
      <c r="C194" s="268"/>
      <c r="D194" s="246" t="s">
        <v>139</v>
      </c>
      <c r="E194" s="269" t="s">
        <v>1</v>
      </c>
      <c r="F194" s="270" t="s">
        <v>267</v>
      </c>
      <c r="G194" s="268"/>
      <c r="H194" s="269" t="s">
        <v>1</v>
      </c>
      <c r="I194" s="271"/>
      <c r="J194" s="268"/>
      <c r="K194" s="268"/>
      <c r="L194" s="272"/>
      <c r="M194" s="273"/>
      <c r="N194" s="274"/>
      <c r="O194" s="274"/>
      <c r="P194" s="274"/>
      <c r="Q194" s="274"/>
      <c r="R194" s="274"/>
      <c r="S194" s="274"/>
      <c r="T194" s="27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6" t="s">
        <v>139</v>
      </c>
      <c r="AU194" s="276" t="s">
        <v>84</v>
      </c>
      <c r="AV194" s="15" t="s">
        <v>82</v>
      </c>
      <c r="AW194" s="15" t="s">
        <v>32</v>
      </c>
      <c r="AX194" s="15" t="s">
        <v>77</v>
      </c>
      <c r="AY194" s="276" t="s">
        <v>124</v>
      </c>
    </row>
    <row r="195" s="13" customFormat="1">
      <c r="A195" s="13"/>
      <c r="B195" s="244"/>
      <c r="C195" s="245"/>
      <c r="D195" s="246" t="s">
        <v>139</v>
      </c>
      <c r="E195" s="247" t="s">
        <v>1</v>
      </c>
      <c r="F195" s="248" t="s">
        <v>146</v>
      </c>
      <c r="G195" s="245"/>
      <c r="H195" s="249">
        <v>5</v>
      </c>
      <c r="I195" s="250"/>
      <c r="J195" s="245"/>
      <c r="K195" s="245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139</v>
      </c>
      <c r="AU195" s="255" t="s">
        <v>84</v>
      </c>
      <c r="AV195" s="13" t="s">
        <v>84</v>
      </c>
      <c r="AW195" s="13" t="s">
        <v>32</v>
      </c>
      <c r="AX195" s="13" t="s">
        <v>82</v>
      </c>
      <c r="AY195" s="255" t="s">
        <v>124</v>
      </c>
    </row>
    <row r="196" s="2" customFormat="1" ht="21.75" customHeight="1">
      <c r="A196" s="39"/>
      <c r="B196" s="40"/>
      <c r="C196" s="230" t="s">
        <v>268</v>
      </c>
      <c r="D196" s="230" t="s">
        <v>126</v>
      </c>
      <c r="E196" s="231" t="s">
        <v>269</v>
      </c>
      <c r="F196" s="232" t="s">
        <v>270</v>
      </c>
      <c r="G196" s="233" t="s">
        <v>129</v>
      </c>
      <c r="H196" s="234">
        <v>6</v>
      </c>
      <c r="I196" s="235"/>
      <c r="J196" s="236">
        <f>ROUND(I196*H196,2)</f>
        <v>0</v>
      </c>
      <c r="K196" s="237"/>
      <c r="L196" s="45"/>
      <c r="M196" s="238" t="s">
        <v>1</v>
      </c>
      <c r="N196" s="239" t="s">
        <v>42</v>
      </c>
      <c r="O196" s="92"/>
      <c r="P196" s="240">
        <f>O196*H196</f>
        <v>0</v>
      </c>
      <c r="Q196" s="240">
        <v>0.084250000000000005</v>
      </c>
      <c r="R196" s="240">
        <f>Q196*H196</f>
        <v>0.50550000000000006</v>
      </c>
      <c r="S196" s="240">
        <v>0</v>
      </c>
      <c r="T196" s="24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2" t="s">
        <v>130</v>
      </c>
      <c r="AT196" s="242" t="s">
        <v>126</v>
      </c>
      <c r="AU196" s="242" t="s">
        <v>84</v>
      </c>
      <c r="AY196" s="18" t="s">
        <v>124</v>
      </c>
      <c r="BE196" s="243">
        <f>IF(N196="základní",J196,0)</f>
        <v>0</v>
      </c>
      <c r="BF196" s="243">
        <f>IF(N196="snížená",J196,0)</f>
        <v>0</v>
      </c>
      <c r="BG196" s="243">
        <f>IF(N196="zákl. přenesená",J196,0)</f>
        <v>0</v>
      </c>
      <c r="BH196" s="243">
        <f>IF(N196="sníž. přenesená",J196,0)</f>
        <v>0</v>
      </c>
      <c r="BI196" s="243">
        <f>IF(N196="nulová",J196,0)</f>
        <v>0</v>
      </c>
      <c r="BJ196" s="18" t="s">
        <v>82</v>
      </c>
      <c r="BK196" s="243">
        <f>ROUND(I196*H196,2)</f>
        <v>0</v>
      </c>
      <c r="BL196" s="18" t="s">
        <v>130</v>
      </c>
      <c r="BM196" s="242" t="s">
        <v>271</v>
      </c>
    </row>
    <row r="197" s="12" customFormat="1" ht="22.8" customHeight="1">
      <c r="A197" s="12"/>
      <c r="B197" s="214"/>
      <c r="C197" s="215"/>
      <c r="D197" s="216" t="s">
        <v>76</v>
      </c>
      <c r="E197" s="228" t="s">
        <v>150</v>
      </c>
      <c r="F197" s="228" t="s">
        <v>272</v>
      </c>
      <c r="G197" s="215"/>
      <c r="H197" s="215"/>
      <c r="I197" s="218"/>
      <c r="J197" s="229">
        <f>BK197</f>
        <v>0</v>
      </c>
      <c r="K197" s="215"/>
      <c r="L197" s="220"/>
      <c r="M197" s="221"/>
      <c r="N197" s="222"/>
      <c r="O197" s="222"/>
      <c r="P197" s="223">
        <f>SUM(P198:P296)</f>
        <v>0</v>
      </c>
      <c r="Q197" s="222"/>
      <c r="R197" s="223">
        <f>SUM(R198:R296)</f>
        <v>19.723559900000001</v>
      </c>
      <c r="S197" s="222"/>
      <c r="T197" s="224">
        <f>SUM(T198:T296)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5" t="s">
        <v>82</v>
      </c>
      <c r="AT197" s="226" t="s">
        <v>76</v>
      </c>
      <c r="AU197" s="226" t="s">
        <v>82</v>
      </c>
      <c r="AY197" s="225" t="s">
        <v>124</v>
      </c>
      <c r="BK197" s="227">
        <f>SUM(BK198:BK296)</f>
        <v>0</v>
      </c>
    </row>
    <row r="198" s="2" customFormat="1" ht="21.75" customHeight="1">
      <c r="A198" s="39"/>
      <c r="B198" s="40"/>
      <c r="C198" s="230" t="s">
        <v>273</v>
      </c>
      <c r="D198" s="230" t="s">
        <v>126</v>
      </c>
      <c r="E198" s="231" t="s">
        <v>274</v>
      </c>
      <c r="F198" s="232" t="s">
        <v>275</v>
      </c>
      <c r="G198" s="233" t="s">
        <v>129</v>
      </c>
      <c r="H198" s="234">
        <v>147.24000000000001</v>
      </c>
      <c r="I198" s="235"/>
      <c r="J198" s="236">
        <f>ROUND(I198*H198,2)</f>
        <v>0</v>
      </c>
      <c r="K198" s="237"/>
      <c r="L198" s="45"/>
      <c r="M198" s="238" t="s">
        <v>1</v>
      </c>
      <c r="N198" s="239" t="s">
        <v>42</v>
      </c>
      <c r="O198" s="92"/>
      <c r="P198" s="240">
        <f>O198*H198</f>
        <v>0</v>
      </c>
      <c r="Q198" s="240">
        <v>9.0000000000000006E-05</v>
      </c>
      <c r="R198" s="240">
        <f>Q198*H198</f>
        <v>0.013251600000000002</v>
      </c>
      <c r="S198" s="240">
        <v>0</v>
      </c>
      <c r="T198" s="24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2" t="s">
        <v>130</v>
      </c>
      <c r="AT198" s="242" t="s">
        <v>126</v>
      </c>
      <c r="AU198" s="242" t="s">
        <v>84</v>
      </c>
      <c r="AY198" s="18" t="s">
        <v>124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8" t="s">
        <v>82</v>
      </c>
      <c r="BK198" s="243">
        <f>ROUND(I198*H198,2)</f>
        <v>0</v>
      </c>
      <c r="BL198" s="18" t="s">
        <v>130</v>
      </c>
      <c r="BM198" s="242" t="s">
        <v>276</v>
      </c>
    </row>
    <row r="199" s="2" customFormat="1" ht="21.75" customHeight="1">
      <c r="A199" s="39"/>
      <c r="B199" s="40"/>
      <c r="C199" s="230" t="s">
        <v>277</v>
      </c>
      <c r="D199" s="230" t="s">
        <v>126</v>
      </c>
      <c r="E199" s="231" t="s">
        <v>278</v>
      </c>
      <c r="F199" s="232" t="s">
        <v>279</v>
      </c>
      <c r="G199" s="233" t="s">
        <v>129</v>
      </c>
      <c r="H199" s="234">
        <v>114.84</v>
      </c>
      <c r="I199" s="235"/>
      <c r="J199" s="236">
        <f>ROUND(I199*H199,2)</f>
        <v>0</v>
      </c>
      <c r="K199" s="237"/>
      <c r="L199" s="45"/>
      <c r="M199" s="238" t="s">
        <v>1</v>
      </c>
      <c r="N199" s="239" t="s">
        <v>42</v>
      </c>
      <c r="O199" s="92"/>
      <c r="P199" s="240">
        <f>O199*H199</f>
        <v>0</v>
      </c>
      <c r="Q199" s="240">
        <v>0.020480000000000002</v>
      </c>
      <c r="R199" s="240">
        <f>Q199*H199</f>
        <v>2.3519232000000003</v>
      </c>
      <c r="S199" s="240">
        <v>0</v>
      </c>
      <c r="T199" s="24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2" t="s">
        <v>130</v>
      </c>
      <c r="AT199" s="242" t="s">
        <v>126</v>
      </c>
      <c r="AU199" s="242" t="s">
        <v>84</v>
      </c>
      <c r="AY199" s="18" t="s">
        <v>124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8" t="s">
        <v>82</v>
      </c>
      <c r="BK199" s="243">
        <f>ROUND(I199*H199,2)</f>
        <v>0</v>
      </c>
      <c r="BL199" s="18" t="s">
        <v>130</v>
      </c>
      <c r="BM199" s="242" t="s">
        <v>280</v>
      </c>
    </row>
    <row r="200" s="15" customFormat="1">
      <c r="A200" s="15"/>
      <c r="B200" s="267"/>
      <c r="C200" s="268"/>
      <c r="D200" s="246" t="s">
        <v>139</v>
      </c>
      <c r="E200" s="269" t="s">
        <v>1</v>
      </c>
      <c r="F200" s="270" t="s">
        <v>281</v>
      </c>
      <c r="G200" s="268"/>
      <c r="H200" s="269" t="s">
        <v>1</v>
      </c>
      <c r="I200" s="271"/>
      <c r="J200" s="268"/>
      <c r="K200" s="268"/>
      <c r="L200" s="272"/>
      <c r="M200" s="273"/>
      <c r="N200" s="274"/>
      <c r="O200" s="274"/>
      <c r="P200" s="274"/>
      <c r="Q200" s="274"/>
      <c r="R200" s="274"/>
      <c r="S200" s="274"/>
      <c r="T200" s="27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6" t="s">
        <v>139</v>
      </c>
      <c r="AU200" s="276" t="s">
        <v>84</v>
      </c>
      <c r="AV200" s="15" t="s">
        <v>82</v>
      </c>
      <c r="AW200" s="15" t="s">
        <v>32</v>
      </c>
      <c r="AX200" s="15" t="s">
        <v>77</v>
      </c>
      <c r="AY200" s="276" t="s">
        <v>124</v>
      </c>
    </row>
    <row r="201" s="13" customFormat="1">
      <c r="A201" s="13"/>
      <c r="B201" s="244"/>
      <c r="C201" s="245"/>
      <c r="D201" s="246" t="s">
        <v>139</v>
      </c>
      <c r="E201" s="247" t="s">
        <v>1</v>
      </c>
      <c r="F201" s="248" t="s">
        <v>282</v>
      </c>
      <c r="G201" s="245"/>
      <c r="H201" s="249">
        <v>31.600000000000001</v>
      </c>
      <c r="I201" s="250"/>
      <c r="J201" s="245"/>
      <c r="K201" s="245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139</v>
      </c>
      <c r="AU201" s="255" t="s">
        <v>84</v>
      </c>
      <c r="AV201" s="13" t="s">
        <v>84</v>
      </c>
      <c r="AW201" s="13" t="s">
        <v>32</v>
      </c>
      <c r="AX201" s="13" t="s">
        <v>77</v>
      </c>
      <c r="AY201" s="255" t="s">
        <v>124</v>
      </c>
    </row>
    <row r="202" s="15" customFormat="1">
      <c r="A202" s="15"/>
      <c r="B202" s="267"/>
      <c r="C202" s="268"/>
      <c r="D202" s="246" t="s">
        <v>139</v>
      </c>
      <c r="E202" s="269" t="s">
        <v>1</v>
      </c>
      <c r="F202" s="270" t="s">
        <v>283</v>
      </c>
      <c r="G202" s="268"/>
      <c r="H202" s="269" t="s">
        <v>1</v>
      </c>
      <c r="I202" s="271"/>
      <c r="J202" s="268"/>
      <c r="K202" s="268"/>
      <c r="L202" s="272"/>
      <c r="M202" s="273"/>
      <c r="N202" s="274"/>
      <c r="O202" s="274"/>
      <c r="P202" s="274"/>
      <c r="Q202" s="274"/>
      <c r="R202" s="274"/>
      <c r="S202" s="274"/>
      <c r="T202" s="27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6" t="s">
        <v>139</v>
      </c>
      <c r="AU202" s="276" t="s">
        <v>84</v>
      </c>
      <c r="AV202" s="15" t="s">
        <v>82</v>
      </c>
      <c r="AW202" s="15" t="s">
        <v>32</v>
      </c>
      <c r="AX202" s="15" t="s">
        <v>77</v>
      </c>
      <c r="AY202" s="276" t="s">
        <v>124</v>
      </c>
    </row>
    <row r="203" s="13" customFormat="1">
      <c r="A203" s="13"/>
      <c r="B203" s="244"/>
      <c r="C203" s="245"/>
      <c r="D203" s="246" t="s">
        <v>139</v>
      </c>
      <c r="E203" s="247" t="s">
        <v>1</v>
      </c>
      <c r="F203" s="248" t="s">
        <v>284</v>
      </c>
      <c r="G203" s="245"/>
      <c r="H203" s="249">
        <v>69.239999999999995</v>
      </c>
      <c r="I203" s="250"/>
      <c r="J203" s="245"/>
      <c r="K203" s="245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139</v>
      </c>
      <c r="AU203" s="255" t="s">
        <v>84</v>
      </c>
      <c r="AV203" s="13" t="s">
        <v>84</v>
      </c>
      <c r="AW203" s="13" t="s">
        <v>32</v>
      </c>
      <c r="AX203" s="13" t="s">
        <v>77</v>
      </c>
      <c r="AY203" s="255" t="s">
        <v>124</v>
      </c>
    </row>
    <row r="204" s="13" customFormat="1">
      <c r="A204" s="13"/>
      <c r="B204" s="244"/>
      <c r="C204" s="245"/>
      <c r="D204" s="246" t="s">
        <v>139</v>
      </c>
      <c r="E204" s="247" t="s">
        <v>1</v>
      </c>
      <c r="F204" s="248" t="s">
        <v>285</v>
      </c>
      <c r="G204" s="245"/>
      <c r="H204" s="249">
        <v>14</v>
      </c>
      <c r="I204" s="250"/>
      <c r="J204" s="245"/>
      <c r="K204" s="245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139</v>
      </c>
      <c r="AU204" s="255" t="s">
        <v>84</v>
      </c>
      <c r="AV204" s="13" t="s">
        <v>84</v>
      </c>
      <c r="AW204" s="13" t="s">
        <v>32</v>
      </c>
      <c r="AX204" s="13" t="s">
        <v>77</v>
      </c>
      <c r="AY204" s="255" t="s">
        <v>124</v>
      </c>
    </row>
    <row r="205" s="14" customFormat="1">
      <c r="A205" s="14"/>
      <c r="B205" s="256"/>
      <c r="C205" s="257"/>
      <c r="D205" s="246" t="s">
        <v>139</v>
      </c>
      <c r="E205" s="258" t="s">
        <v>1</v>
      </c>
      <c r="F205" s="259" t="s">
        <v>142</v>
      </c>
      <c r="G205" s="257"/>
      <c r="H205" s="260">
        <v>114.84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139</v>
      </c>
      <c r="AU205" s="266" t="s">
        <v>84</v>
      </c>
      <c r="AV205" s="14" t="s">
        <v>130</v>
      </c>
      <c r="AW205" s="14" t="s">
        <v>32</v>
      </c>
      <c r="AX205" s="14" t="s">
        <v>82</v>
      </c>
      <c r="AY205" s="266" t="s">
        <v>124</v>
      </c>
    </row>
    <row r="206" s="2" customFormat="1" ht="21.75" customHeight="1">
      <c r="A206" s="39"/>
      <c r="B206" s="40"/>
      <c r="C206" s="230" t="s">
        <v>286</v>
      </c>
      <c r="D206" s="230" t="s">
        <v>126</v>
      </c>
      <c r="E206" s="231" t="s">
        <v>287</v>
      </c>
      <c r="F206" s="232" t="s">
        <v>288</v>
      </c>
      <c r="G206" s="233" t="s">
        <v>129</v>
      </c>
      <c r="H206" s="234">
        <v>49.981000000000002</v>
      </c>
      <c r="I206" s="235"/>
      <c r="J206" s="236">
        <f>ROUND(I206*H206,2)</f>
        <v>0</v>
      </c>
      <c r="K206" s="237"/>
      <c r="L206" s="45"/>
      <c r="M206" s="238" t="s">
        <v>1</v>
      </c>
      <c r="N206" s="239" t="s">
        <v>42</v>
      </c>
      <c r="O206" s="92"/>
      <c r="P206" s="240">
        <f>O206*H206</f>
        <v>0</v>
      </c>
      <c r="Q206" s="240">
        <v>0.0043800000000000002</v>
      </c>
      <c r="R206" s="240">
        <f>Q206*H206</f>
        <v>0.21891678000000001</v>
      </c>
      <c r="S206" s="240">
        <v>0</v>
      </c>
      <c r="T206" s="24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2" t="s">
        <v>130</v>
      </c>
      <c r="AT206" s="242" t="s">
        <v>126</v>
      </c>
      <c r="AU206" s="242" t="s">
        <v>84</v>
      </c>
      <c r="AY206" s="18" t="s">
        <v>124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8" t="s">
        <v>82</v>
      </c>
      <c r="BK206" s="243">
        <f>ROUND(I206*H206,2)</f>
        <v>0</v>
      </c>
      <c r="BL206" s="18" t="s">
        <v>130</v>
      </c>
      <c r="BM206" s="242" t="s">
        <v>289</v>
      </c>
    </row>
    <row r="207" s="13" customFormat="1">
      <c r="A207" s="13"/>
      <c r="B207" s="244"/>
      <c r="C207" s="245"/>
      <c r="D207" s="246" t="s">
        <v>139</v>
      </c>
      <c r="E207" s="247" t="s">
        <v>1</v>
      </c>
      <c r="F207" s="248" t="s">
        <v>290</v>
      </c>
      <c r="G207" s="245"/>
      <c r="H207" s="249">
        <v>10.688000000000001</v>
      </c>
      <c r="I207" s="250"/>
      <c r="J207" s="245"/>
      <c r="K207" s="245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139</v>
      </c>
      <c r="AU207" s="255" t="s">
        <v>84</v>
      </c>
      <c r="AV207" s="13" t="s">
        <v>84</v>
      </c>
      <c r="AW207" s="13" t="s">
        <v>32</v>
      </c>
      <c r="AX207" s="13" t="s">
        <v>77</v>
      </c>
      <c r="AY207" s="255" t="s">
        <v>124</v>
      </c>
    </row>
    <row r="208" s="13" customFormat="1">
      <c r="A208" s="13"/>
      <c r="B208" s="244"/>
      <c r="C208" s="245"/>
      <c r="D208" s="246" t="s">
        <v>139</v>
      </c>
      <c r="E208" s="247" t="s">
        <v>1</v>
      </c>
      <c r="F208" s="248" t="s">
        <v>291</v>
      </c>
      <c r="G208" s="245"/>
      <c r="H208" s="249">
        <v>2.98</v>
      </c>
      <c r="I208" s="250"/>
      <c r="J208" s="245"/>
      <c r="K208" s="245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139</v>
      </c>
      <c r="AU208" s="255" t="s">
        <v>84</v>
      </c>
      <c r="AV208" s="13" t="s">
        <v>84</v>
      </c>
      <c r="AW208" s="13" t="s">
        <v>32</v>
      </c>
      <c r="AX208" s="13" t="s">
        <v>77</v>
      </c>
      <c r="AY208" s="255" t="s">
        <v>124</v>
      </c>
    </row>
    <row r="209" s="13" customFormat="1">
      <c r="A209" s="13"/>
      <c r="B209" s="244"/>
      <c r="C209" s="245"/>
      <c r="D209" s="246" t="s">
        <v>139</v>
      </c>
      <c r="E209" s="247" t="s">
        <v>1</v>
      </c>
      <c r="F209" s="248" t="s">
        <v>292</v>
      </c>
      <c r="G209" s="245"/>
      <c r="H209" s="249">
        <v>6.915</v>
      </c>
      <c r="I209" s="250"/>
      <c r="J209" s="245"/>
      <c r="K209" s="245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139</v>
      </c>
      <c r="AU209" s="255" t="s">
        <v>84</v>
      </c>
      <c r="AV209" s="13" t="s">
        <v>84</v>
      </c>
      <c r="AW209" s="13" t="s">
        <v>32</v>
      </c>
      <c r="AX209" s="13" t="s">
        <v>77</v>
      </c>
      <c r="AY209" s="255" t="s">
        <v>124</v>
      </c>
    </row>
    <row r="210" s="16" customFormat="1">
      <c r="A210" s="16"/>
      <c r="B210" s="288"/>
      <c r="C210" s="289"/>
      <c r="D210" s="246" t="s">
        <v>139</v>
      </c>
      <c r="E210" s="290" t="s">
        <v>1</v>
      </c>
      <c r="F210" s="291" t="s">
        <v>293</v>
      </c>
      <c r="G210" s="289"/>
      <c r="H210" s="292">
        <v>20.582999999999998</v>
      </c>
      <c r="I210" s="293"/>
      <c r="J210" s="289"/>
      <c r="K210" s="289"/>
      <c r="L210" s="294"/>
      <c r="M210" s="295"/>
      <c r="N210" s="296"/>
      <c r="O210" s="296"/>
      <c r="P210" s="296"/>
      <c r="Q210" s="296"/>
      <c r="R210" s="296"/>
      <c r="S210" s="296"/>
      <c r="T210" s="297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98" t="s">
        <v>139</v>
      </c>
      <c r="AU210" s="298" t="s">
        <v>84</v>
      </c>
      <c r="AV210" s="16" t="s">
        <v>135</v>
      </c>
      <c r="AW210" s="16" t="s">
        <v>32</v>
      </c>
      <c r="AX210" s="16" t="s">
        <v>77</v>
      </c>
      <c r="AY210" s="298" t="s">
        <v>124</v>
      </c>
    </row>
    <row r="211" s="13" customFormat="1">
      <c r="A211" s="13"/>
      <c r="B211" s="244"/>
      <c r="C211" s="245"/>
      <c r="D211" s="246" t="s">
        <v>139</v>
      </c>
      <c r="E211" s="247" t="s">
        <v>1</v>
      </c>
      <c r="F211" s="248" t="s">
        <v>294</v>
      </c>
      <c r="G211" s="245"/>
      <c r="H211" s="249">
        <v>17.198</v>
      </c>
      <c r="I211" s="250"/>
      <c r="J211" s="245"/>
      <c r="K211" s="245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139</v>
      </c>
      <c r="AU211" s="255" t="s">
        <v>84</v>
      </c>
      <c r="AV211" s="13" t="s">
        <v>84</v>
      </c>
      <c r="AW211" s="13" t="s">
        <v>32</v>
      </c>
      <c r="AX211" s="13" t="s">
        <v>77</v>
      </c>
      <c r="AY211" s="255" t="s">
        <v>124</v>
      </c>
    </row>
    <row r="212" s="13" customFormat="1">
      <c r="A212" s="13"/>
      <c r="B212" s="244"/>
      <c r="C212" s="245"/>
      <c r="D212" s="246" t="s">
        <v>139</v>
      </c>
      <c r="E212" s="247" t="s">
        <v>1</v>
      </c>
      <c r="F212" s="248" t="s">
        <v>295</v>
      </c>
      <c r="G212" s="245"/>
      <c r="H212" s="249">
        <v>12.199999999999999</v>
      </c>
      <c r="I212" s="250"/>
      <c r="J212" s="245"/>
      <c r="K212" s="245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139</v>
      </c>
      <c r="AU212" s="255" t="s">
        <v>84</v>
      </c>
      <c r="AV212" s="13" t="s">
        <v>84</v>
      </c>
      <c r="AW212" s="13" t="s">
        <v>32</v>
      </c>
      <c r="AX212" s="13" t="s">
        <v>77</v>
      </c>
      <c r="AY212" s="255" t="s">
        <v>124</v>
      </c>
    </row>
    <row r="213" s="16" customFormat="1">
      <c r="A213" s="16"/>
      <c r="B213" s="288"/>
      <c r="C213" s="289"/>
      <c r="D213" s="246" t="s">
        <v>139</v>
      </c>
      <c r="E213" s="290" t="s">
        <v>1</v>
      </c>
      <c r="F213" s="291" t="s">
        <v>293</v>
      </c>
      <c r="G213" s="289"/>
      <c r="H213" s="292">
        <v>29.398</v>
      </c>
      <c r="I213" s="293"/>
      <c r="J213" s="289"/>
      <c r="K213" s="289"/>
      <c r="L213" s="294"/>
      <c r="M213" s="295"/>
      <c r="N213" s="296"/>
      <c r="O213" s="296"/>
      <c r="P213" s="296"/>
      <c r="Q213" s="296"/>
      <c r="R213" s="296"/>
      <c r="S213" s="296"/>
      <c r="T213" s="297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98" t="s">
        <v>139</v>
      </c>
      <c r="AU213" s="298" t="s">
        <v>84</v>
      </c>
      <c r="AV213" s="16" t="s">
        <v>135</v>
      </c>
      <c r="AW213" s="16" t="s">
        <v>32</v>
      </c>
      <c r="AX213" s="16" t="s">
        <v>77</v>
      </c>
      <c r="AY213" s="298" t="s">
        <v>124</v>
      </c>
    </row>
    <row r="214" s="14" customFormat="1">
      <c r="A214" s="14"/>
      <c r="B214" s="256"/>
      <c r="C214" s="257"/>
      <c r="D214" s="246" t="s">
        <v>139</v>
      </c>
      <c r="E214" s="258" t="s">
        <v>1</v>
      </c>
      <c r="F214" s="259" t="s">
        <v>142</v>
      </c>
      <c r="G214" s="257"/>
      <c r="H214" s="260">
        <v>49.981000000000002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139</v>
      </c>
      <c r="AU214" s="266" t="s">
        <v>84</v>
      </c>
      <c r="AV214" s="14" t="s">
        <v>130</v>
      </c>
      <c r="AW214" s="14" t="s">
        <v>32</v>
      </c>
      <c r="AX214" s="14" t="s">
        <v>82</v>
      </c>
      <c r="AY214" s="266" t="s">
        <v>124</v>
      </c>
    </row>
    <row r="215" s="2" customFormat="1" ht="21.75" customHeight="1">
      <c r="A215" s="39"/>
      <c r="B215" s="40"/>
      <c r="C215" s="230" t="s">
        <v>296</v>
      </c>
      <c r="D215" s="230" t="s">
        <v>126</v>
      </c>
      <c r="E215" s="231" t="s">
        <v>297</v>
      </c>
      <c r="F215" s="232" t="s">
        <v>298</v>
      </c>
      <c r="G215" s="233" t="s">
        <v>129</v>
      </c>
      <c r="H215" s="234">
        <v>147.24000000000001</v>
      </c>
      <c r="I215" s="235"/>
      <c r="J215" s="236">
        <f>ROUND(I215*H215,2)</f>
        <v>0</v>
      </c>
      <c r="K215" s="237"/>
      <c r="L215" s="45"/>
      <c r="M215" s="238" t="s">
        <v>1</v>
      </c>
      <c r="N215" s="239" t="s">
        <v>42</v>
      </c>
      <c r="O215" s="92"/>
      <c r="P215" s="240">
        <f>O215*H215</f>
        <v>0</v>
      </c>
      <c r="Q215" s="240">
        <v>0.0083199999999999993</v>
      </c>
      <c r="R215" s="240">
        <f>Q215*H215</f>
        <v>1.2250368</v>
      </c>
      <c r="S215" s="240">
        <v>0</v>
      </c>
      <c r="T215" s="24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2" t="s">
        <v>130</v>
      </c>
      <c r="AT215" s="242" t="s">
        <v>126</v>
      </c>
      <c r="AU215" s="242" t="s">
        <v>84</v>
      </c>
      <c r="AY215" s="18" t="s">
        <v>124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8" t="s">
        <v>82</v>
      </c>
      <c r="BK215" s="243">
        <f>ROUND(I215*H215,2)</f>
        <v>0</v>
      </c>
      <c r="BL215" s="18" t="s">
        <v>130</v>
      </c>
      <c r="BM215" s="242" t="s">
        <v>299</v>
      </c>
    </row>
    <row r="216" s="15" customFormat="1">
      <c r="A216" s="15"/>
      <c r="B216" s="267"/>
      <c r="C216" s="268"/>
      <c r="D216" s="246" t="s">
        <v>139</v>
      </c>
      <c r="E216" s="269" t="s">
        <v>1</v>
      </c>
      <c r="F216" s="270" t="s">
        <v>300</v>
      </c>
      <c r="G216" s="268"/>
      <c r="H216" s="269" t="s">
        <v>1</v>
      </c>
      <c r="I216" s="271"/>
      <c r="J216" s="268"/>
      <c r="K216" s="268"/>
      <c r="L216" s="272"/>
      <c r="M216" s="273"/>
      <c r="N216" s="274"/>
      <c r="O216" s="274"/>
      <c r="P216" s="274"/>
      <c r="Q216" s="274"/>
      <c r="R216" s="274"/>
      <c r="S216" s="274"/>
      <c r="T216" s="27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6" t="s">
        <v>139</v>
      </c>
      <c r="AU216" s="276" t="s">
        <v>84</v>
      </c>
      <c r="AV216" s="15" t="s">
        <v>82</v>
      </c>
      <c r="AW216" s="15" t="s">
        <v>32</v>
      </c>
      <c r="AX216" s="15" t="s">
        <v>77</v>
      </c>
      <c r="AY216" s="276" t="s">
        <v>124</v>
      </c>
    </row>
    <row r="217" s="13" customFormat="1">
      <c r="A217" s="13"/>
      <c r="B217" s="244"/>
      <c r="C217" s="245"/>
      <c r="D217" s="246" t="s">
        <v>139</v>
      </c>
      <c r="E217" s="247" t="s">
        <v>1</v>
      </c>
      <c r="F217" s="248" t="s">
        <v>301</v>
      </c>
      <c r="G217" s="245"/>
      <c r="H217" s="249">
        <v>64</v>
      </c>
      <c r="I217" s="250"/>
      <c r="J217" s="245"/>
      <c r="K217" s="245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139</v>
      </c>
      <c r="AU217" s="255" t="s">
        <v>84</v>
      </c>
      <c r="AV217" s="13" t="s">
        <v>84</v>
      </c>
      <c r="AW217" s="13" t="s">
        <v>32</v>
      </c>
      <c r="AX217" s="13" t="s">
        <v>77</v>
      </c>
      <c r="AY217" s="255" t="s">
        <v>124</v>
      </c>
    </row>
    <row r="218" s="15" customFormat="1">
      <c r="A218" s="15"/>
      <c r="B218" s="267"/>
      <c r="C218" s="268"/>
      <c r="D218" s="246" t="s">
        <v>139</v>
      </c>
      <c r="E218" s="269" t="s">
        <v>1</v>
      </c>
      <c r="F218" s="270" t="s">
        <v>302</v>
      </c>
      <c r="G218" s="268"/>
      <c r="H218" s="269" t="s">
        <v>1</v>
      </c>
      <c r="I218" s="271"/>
      <c r="J218" s="268"/>
      <c r="K218" s="268"/>
      <c r="L218" s="272"/>
      <c r="M218" s="273"/>
      <c r="N218" s="274"/>
      <c r="O218" s="274"/>
      <c r="P218" s="274"/>
      <c r="Q218" s="274"/>
      <c r="R218" s="274"/>
      <c r="S218" s="274"/>
      <c r="T218" s="27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6" t="s">
        <v>139</v>
      </c>
      <c r="AU218" s="276" t="s">
        <v>84</v>
      </c>
      <c r="AV218" s="15" t="s">
        <v>82</v>
      </c>
      <c r="AW218" s="15" t="s">
        <v>32</v>
      </c>
      <c r="AX218" s="15" t="s">
        <v>77</v>
      </c>
      <c r="AY218" s="276" t="s">
        <v>124</v>
      </c>
    </row>
    <row r="219" s="13" customFormat="1">
      <c r="A219" s="13"/>
      <c r="B219" s="244"/>
      <c r="C219" s="245"/>
      <c r="D219" s="246" t="s">
        <v>139</v>
      </c>
      <c r="E219" s="247" t="s">
        <v>1</v>
      </c>
      <c r="F219" s="248" t="s">
        <v>303</v>
      </c>
      <c r="G219" s="245"/>
      <c r="H219" s="249">
        <v>83.239999999999995</v>
      </c>
      <c r="I219" s="250"/>
      <c r="J219" s="245"/>
      <c r="K219" s="245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139</v>
      </c>
      <c r="AU219" s="255" t="s">
        <v>84</v>
      </c>
      <c r="AV219" s="13" t="s">
        <v>84</v>
      </c>
      <c r="AW219" s="13" t="s">
        <v>32</v>
      </c>
      <c r="AX219" s="13" t="s">
        <v>77</v>
      </c>
      <c r="AY219" s="255" t="s">
        <v>124</v>
      </c>
    </row>
    <row r="220" s="14" customFormat="1">
      <c r="A220" s="14"/>
      <c r="B220" s="256"/>
      <c r="C220" s="257"/>
      <c r="D220" s="246" t="s">
        <v>139</v>
      </c>
      <c r="E220" s="258" t="s">
        <v>1</v>
      </c>
      <c r="F220" s="259" t="s">
        <v>142</v>
      </c>
      <c r="G220" s="257"/>
      <c r="H220" s="260">
        <v>147.24000000000001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139</v>
      </c>
      <c r="AU220" s="266" t="s">
        <v>84</v>
      </c>
      <c r="AV220" s="14" t="s">
        <v>130</v>
      </c>
      <c r="AW220" s="14" t="s">
        <v>32</v>
      </c>
      <c r="AX220" s="14" t="s">
        <v>82</v>
      </c>
      <c r="AY220" s="266" t="s">
        <v>124</v>
      </c>
    </row>
    <row r="221" s="2" customFormat="1" ht="21.75" customHeight="1">
      <c r="A221" s="39"/>
      <c r="B221" s="40"/>
      <c r="C221" s="277" t="s">
        <v>304</v>
      </c>
      <c r="D221" s="277" t="s">
        <v>204</v>
      </c>
      <c r="E221" s="278" t="s">
        <v>305</v>
      </c>
      <c r="F221" s="279" t="s">
        <v>306</v>
      </c>
      <c r="G221" s="280" t="s">
        <v>129</v>
      </c>
      <c r="H221" s="281">
        <v>137.71799999999999</v>
      </c>
      <c r="I221" s="282"/>
      <c r="J221" s="283">
        <f>ROUND(I221*H221,2)</f>
        <v>0</v>
      </c>
      <c r="K221" s="284"/>
      <c r="L221" s="285"/>
      <c r="M221" s="286" t="s">
        <v>1</v>
      </c>
      <c r="N221" s="287" t="s">
        <v>42</v>
      </c>
      <c r="O221" s="92"/>
      <c r="P221" s="240">
        <f>O221*H221</f>
        <v>0</v>
      </c>
      <c r="Q221" s="240">
        <v>0.0032000000000000002</v>
      </c>
      <c r="R221" s="240">
        <f>Q221*H221</f>
        <v>0.44069759999999997</v>
      </c>
      <c r="S221" s="240">
        <v>0</v>
      </c>
      <c r="T221" s="24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2" t="s">
        <v>162</v>
      </c>
      <c r="AT221" s="242" t="s">
        <v>204</v>
      </c>
      <c r="AU221" s="242" t="s">
        <v>84</v>
      </c>
      <c r="AY221" s="18" t="s">
        <v>124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8" t="s">
        <v>82</v>
      </c>
      <c r="BK221" s="243">
        <f>ROUND(I221*H221,2)</f>
        <v>0</v>
      </c>
      <c r="BL221" s="18" t="s">
        <v>130</v>
      </c>
      <c r="BM221" s="242" t="s">
        <v>307</v>
      </c>
    </row>
    <row r="222" s="13" customFormat="1">
      <c r="A222" s="13"/>
      <c r="B222" s="244"/>
      <c r="C222" s="245"/>
      <c r="D222" s="246" t="s">
        <v>139</v>
      </c>
      <c r="E222" s="247" t="s">
        <v>1</v>
      </c>
      <c r="F222" s="248" t="s">
        <v>308</v>
      </c>
      <c r="G222" s="245"/>
      <c r="H222" s="249">
        <v>137.71799999999999</v>
      </c>
      <c r="I222" s="250"/>
      <c r="J222" s="245"/>
      <c r="K222" s="245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139</v>
      </c>
      <c r="AU222" s="255" t="s">
        <v>84</v>
      </c>
      <c r="AV222" s="13" t="s">
        <v>84</v>
      </c>
      <c r="AW222" s="13" t="s">
        <v>32</v>
      </c>
      <c r="AX222" s="13" t="s">
        <v>82</v>
      </c>
      <c r="AY222" s="255" t="s">
        <v>124</v>
      </c>
    </row>
    <row r="223" s="2" customFormat="1" ht="21.75" customHeight="1">
      <c r="A223" s="39"/>
      <c r="B223" s="40"/>
      <c r="C223" s="277" t="s">
        <v>309</v>
      </c>
      <c r="D223" s="277" t="s">
        <v>204</v>
      </c>
      <c r="E223" s="278" t="s">
        <v>310</v>
      </c>
      <c r="F223" s="279" t="s">
        <v>311</v>
      </c>
      <c r="G223" s="280" t="s">
        <v>129</v>
      </c>
      <c r="H223" s="281">
        <v>16.884</v>
      </c>
      <c r="I223" s="282"/>
      <c r="J223" s="283">
        <f>ROUND(I223*H223,2)</f>
        <v>0</v>
      </c>
      <c r="K223" s="284"/>
      <c r="L223" s="285"/>
      <c r="M223" s="286" t="s">
        <v>1</v>
      </c>
      <c r="N223" s="287" t="s">
        <v>42</v>
      </c>
      <c r="O223" s="92"/>
      <c r="P223" s="240">
        <f>O223*H223</f>
        <v>0</v>
      </c>
      <c r="Q223" s="240">
        <v>0.0028</v>
      </c>
      <c r="R223" s="240">
        <f>Q223*H223</f>
        <v>0.047275200000000003</v>
      </c>
      <c r="S223" s="240">
        <v>0</v>
      </c>
      <c r="T223" s="24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2" t="s">
        <v>162</v>
      </c>
      <c r="AT223" s="242" t="s">
        <v>204</v>
      </c>
      <c r="AU223" s="242" t="s">
        <v>84</v>
      </c>
      <c r="AY223" s="18" t="s">
        <v>124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8" t="s">
        <v>82</v>
      </c>
      <c r="BK223" s="243">
        <f>ROUND(I223*H223,2)</f>
        <v>0</v>
      </c>
      <c r="BL223" s="18" t="s">
        <v>130</v>
      </c>
      <c r="BM223" s="242" t="s">
        <v>312</v>
      </c>
    </row>
    <row r="224" s="15" customFormat="1">
      <c r="A224" s="15"/>
      <c r="B224" s="267"/>
      <c r="C224" s="268"/>
      <c r="D224" s="246" t="s">
        <v>139</v>
      </c>
      <c r="E224" s="269" t="s">
        <v>1</v>
      </c>
      <c r="F224" s="270" t="s">
        <v>313</v>
      </c>
      <c r="G224" s="268"/>
      <c r="H224" s="269" t="s">
        <v>1</v>
      </c>
      <c r="I224" s="271"/>
      <c r="J224" s="268"/>
      <c r="K224" s="268"/>
      <c r="L224" s="272"/>
      <c r="M224" s="273"/>
      <c r="N224" s="274"/>
      <c r="O224" s="274"/>
      <c r="P224" s="274"/>
      <c r="Q224" s="274"/>
      <c r="R224" s="274"/>
      <c r="S224" s="274"/>
      <c r="T224" s="27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6" t="s">
        <v>139</v>
      </c>
      <c r="AU224" s="276" t="s">
        <v>84</v>
      </c>
      <c r="AV224" s="15" t="s">
        <v>82</v>
      </c>
      <c r="AW224" s="15" t="s">
        <v>32</v>
      </c>
      <c r="AX224" s="15" t="s">
        <v>77</v>
      </c>
      <c r="AY224" s="276" t="s">
        <v>124</v>
      </c>
    </row>
    <row r="225" s="13" customFormat="1">
      <c r="A225" s="13"/>
      <c r="B225" s="244"/>
      <c r="C225" s="245"/>
      <c r="D225" s="246" t="s">
        <v>139</v>
      </c>
      <c r="E225" s="247" t="s">
        <v>1</v>
      </c>
      <c r="F225" s="248" t="s">
        <v>314</v>
      </c>
      <c r="G225" s="245"/>
      <c r="H225" s="249">
        <v>16.884</v>
      </c>
      <c r="I225" s="250"/>
      <c r="J225" s="245"/>
      <c r="K225" s="245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139</v>
      </c>
      <c r="AU225" s="255" t="s">
        <v>84</v>
      </c>
      <c r="AV225" s="13" t="s">
        <v>84</v>
      </c>
      <c r="AW225" s="13" t="s">
        <v>32</v>
      </c>
      <c r="AX225" s="13" t="s">
        <v>82</v>
      </c>
      <c r="AY225" s="255" t="s">
        <v>124</v>
      </c>
    </row>
    <row r="226" s="2" customFormat="1" ht="21.75" customHeight="1">
      <c r="A226" s="39"/>
      <c r="B226" s="40"/>
      <c r="C226" s="230" t="s">
        <v>315</v>
      </c>
      <c r="D226" s="230" t="s">
        <v>126</v>
      </c>
      <c r="E226" s="231" t="s">
        <v>316</v>
      </c>
      <c r="F226" s="232" t="s">
        <v>317</v>
      </c>
      <c r="G226" s="233" t="s">
        <v>153</v>
      </c>
      <c r="H226" s="234">
        <v>91.819999999999993</v>
      </c>
      <c r="I226" s="235"/>
      <c r="J226" s="236">
        <f>ROUND(I226*H226,2)</f>
        <v>0</v>
      </c>
      <c r="K226" s="237"/>
      <c r="L226" s="45"/>
      <c r="M226" s="238" t="s">
        <v>1</v>
      </c>
      <c r="N226" s="239" t="s">
        <v>42</v>
      </c>
      <c r="O226" s="92"/>
      <c r="P226" s="240">
        <f>O226*H226</f>
        <v>0</v>
      </c>
      <c r="Q226" s="240">
        <v>0.0033899999999999998</v>
      </c>
      <c r="R226" s="240">
        <f>Q226*H226</f>
        <v>0.31126979999999993</v>
      </c>
      <c r="S226" s="240">
        <v>0</v>
      </c>
      <c r="T226" s="24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2" t="s">
        <v>130</v>
      </c>
      <c r="AT226" s="242" t="s">
        <v>126</v>
      </c>
      <c r="AU226" s="242" t="s">
        <v>84</v>
      </c>
      <c r="AY226" s="18" t="s">
        <v>124</v>
      </c>
      <c r="BE226" s="243">
        <f>IF(N226="základní",J226,0)</f>
        <v>0</v>
      </c>
      <c r="BF226" s="243">
        <f>IF(N226="snížená",J226,0)</f>
        <v>0</v>
      </c>
      <c r="BG226" s="243">
        <f>IF(N226="zákl. přenesená",J226,0)</f>
        <v>0</v>
      </c>
      <c r="BH226" s="243">
        <f>IF(N226="sníž. přenesená",J226,0)</f>
        <v>0</v>
      </c>
      <c r="BI226" s="243">
        <f>IF(N226="nulová",J226,0)</f>
        <v>0</v>
      </c>
      <c r="BJ226" s="18" t="s">
        <v>82</v>
      </c>
      <c r="BK226" s="243">
        <f>ROUND(I226*H226,2)</f>
        <v>0</v>
      </c>
      <c r="BL226" s="18" t="s">
        <v>130</v>
      </c>
      <c r="BM226" s="242" t="s">
        <v>318</v>
      </c>
    </row>
    <row r="227" s="15" customFormat="1">
      <c r="A227" s="15"/>
      <c r="B227" s="267"/>
      <c r="C227" s="268"/>
      <c r="D227" s="246" t="s">
        <v>139</v>
      </c>
      <c r="E227" s="269" t="s">
        <v>1</v>
      </c>
      <c r="F227" s="270" t="s">
        <v>319</v>
      </c>
      <c r="G227" s="268"/>
      <c r="H227" s="269" t="s">
        <v>1</v>
      </c>
      <c r="I227" s="271"/>
      <c r="J227" s="268"/>
      <c r="K227" s="268"/>
      <c r="L227" s="272"/>
      <c r="M227" s="273"/>
      <c r="N227" s="274"/>
      <c r="O227" s="274"/>
      <c r="P227" s="274"/>
      <c r="Q227" s="274"/>
      <c r="R227" s="274"/>
      <c r="S227" s="274"/>
      <c r="T227" s="27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6" t="s">
        <v>139</v>
      </c>
      <c r="AU227" s="276" t="s">
        <v>84</v>
      </c>
      <c r="AV227" s="15" t="s">
        <v>82</v>
      </c>
      <c r="AW227" s="15" t="s">
        <v>32</v>
      </c>
      <c r="AX227" s="15" t="s">
        <v>77</v>
      </c>
      <c r="AY227" s="276" t="s">
        <v>124</v>
      </c>
    </row>
    <row r="228" s="13" customFormat="1">
      <c r="A228" s="13"/>
      <c r="B228" s="244"/>
      <c r="C228" s="245"/>
      <c r="D228" s="246" t="s">
        <v>139</v>
      </c>
      <c r="E228" s="247" t="s">
        <v>1</v>
      </c>
      <c r="F228" s="248" t="s">
        <v>320</v>
      </c>
      <c r="G228" s="245"/>
      <c r="H228" s="249">
        <v>91.819999999999993</v>
      </c>
      <c r="I228" s="250"/>
      <c r="J228" s="245"/>
      <c r="K228" s="245"/>
      <c r="L228" s="251"/>
      <c r="M228" s="252"/>
      <c r="N228" s="253"/>
      <c r="O228" s="253"/>
      <c r="P228" s="253"/>
      <c r="Q228" s="253"/>
      <c r="R228" s="253"/>
      <c r="S228" s="253"/>
      <c r="T228" s="25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5" t="s">
        <v>139</v>
      </c>
      <c r="AU228" s="255" t="s">
        <v>84</v>
      </c>
      <c r="AV228" s="13" t="s">
        <v>84</v>
      </c>
      <c r="AW228" s="13" t="s">
        <v>32</v>
      </c>
      <c r="AX228" s="13" t="s">
        <v>82</v>
      </c>
      <c r="AY228" s="255" t="s">
        <v>124</v>
      </c>
    </row>
    <row r="229" s="2" customFormat="1" ht="16.5" customHeight="1">
      <c r="A229" s="39"/>
      <c r="B229" s="40"/>
      <c r="C229" s="277" t="s">
        <v>321</v>
      </c>
      <c r="D229" s="277" t="s">
        <v>204</v>
      </c>
      <c r="E229" s="278" t="s">
        <v>322</v>
      </c>
      <c r="F229" s="279" t="s">
        <v>323</v>
      </c>
      <c r="G229" s="280" t="s">
        <v>129</v>
      </c>
      <c r="H229" s="281">
        <v>24.103000000000002</v>
      </c>
      <c r="I229" s="282"/>
      <c r="J229" s="283">
        <f>ROUND(I229*H229,2)</f>
        <v>0</v>
      </c>
      <c r="K229" s="284"/>
      <c r="L229" s="285"/>
      <c r="M229" s="286" t="s">
        <v>1</v>
      </c>
      <c r="N229" s="287" t="s">
        <v>42</v>
      </c>
      <c r="O229" s="92"/>
      <c r="P229" s="240">
        <f>O229*H229</f>
        <v>0</v>
      </c>
      <c r="Q229" s="240">
        <v>0.00089999999999999998</v>
      </c>
      <c r="R229" s="240">
        <f>Q229*H229</f>
        <v>0.021692700000000002</v>
      </c>
      <c r="S229" s="240">
        <v>0</v>
      </c>
      <c r="T229" s="24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2" t="s">
        <v>162</v>
      </c>
      <c r="AT229" s="242" t="s">
        <v>204</v>
      </c>
      <c r="AU229" s="242" t="s">
        <v>84</v>
      </c>
      <c r="AY229" s="18" t="s">
        <v>124</v>
      </c>
      <c r="BE229" s="243">
        <f>IF(N229="základní",J229,0)</f>
        <v>0</v>
      </c>
      <c r="BF229" s="243">
        <f>IF(N229="snížená",J229,0)</f>
        <v>0</v>
      </c>
      <c r="BG229" s="243">
        <f>IF(N229="zákl. přenesená",J229,0)</f>
        <v>0</v>
      </c>
      <c r="BH229" s="243">
        <f>IF(N229="sníž. přenesená",J229,0)</f>
        <v>0</v>
      </c>
      <c r="BI229" s="243">
        <f>IF(N229="nulová",J229,0)</f>
        <v>0</v>
      </c>
      <c r="BJ229" s="18" t="s">
        <v>82</v>
      </c>
      <c r="BK229" s="243">
        <f>ROUND(I229*H229,2)</f>
        <v>0</v>
      </c>
      <c r="BL229" s="18" t="s">
        <v>130</v>
      </c>
      <c r="BM229" s="242" t="s">
        <v>324</v>
      </c>
    </row>
    <row r="230" s="13" customFormat="1">
      <c r="A230" s="13"/>
      <c r="B230" s="244"/>
      <c r="C230" s="245"/>
      <c r="D230" s="246" t="s">
        <v>139</v>
      </c>
      <c r="E230" s="247" t="s">
        <v>1</v>
      </c>
      <c r="F230" s="248" t="s">
        <v>325</v>
      </c>
      <c r="G230" s="245"/>
      <c r="H230" s="249">
        <v>24.103000000000002</v>
      </c>
      <c r="I230" s="250"/>
      <c r="J230" s="245"/>
      <c r="K230" s="245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139</v>
      </c>
      <c r="AU230" s="255" t="s">
        <v>84</v>
      </c>
      <c r="AV230" s="13" t="s">
        <v>84</v>
      </c>
      <c r="AW230" s="13" t="s">
        <v>32</v>
      </c>
      <c r="AX230" s="13" t="s">
        <v>82</v>
      </c>
      <c r="AY230" s="255" t="s">
        <v>124</v>
      </c>
    </row>
    <row r="231" s="2" customFormat="1" ht="33" customHeight="1">
      <c r="A231" s="39"/>
      <c r="B231" s="40"/>
      <c r="C231" s="230" t="s">
        <v>326</v>
      </c>
      <c r="D231" s="230" t="s">
        <v>126</v>
      </c>
      <c r="E231" s="231" t="s">
        <v>327</v>
      </c>
      <c r="F231" s="232" t="s">
        <v>328</v>
      </c>
      <c r="G231" s="233" t="s">
        <v>129</v>
      </c>
      <c r="H231" s="234">
        <v>102.63</v>
      </c>
      <c r="I231" s="235"/>
      <c r="J231" s="236">
        <f>ROUND(I231*H231,2)</f>
        <v>0</v>
      </c>
      <c r="K231" s="237"/>
      <c r="L231" s="45"/>
      <c r="M231" s="238" t="s">
        <v>1</v>
      </c>
      <c r="N231" s="239" t="s">
        <v>42</v>
      </c>
      <c r="O231" s="92"/>
      <c r="P231" s="240">
        <f>O231*H231</f>
        <v>0</v>
      </c>
      <c r="Q231" s="240">
        <v>0.0093100000000000006</v>
      </c>
      <c r="R231" s="240">
        <f>Q231*H231</f>
        <v>0.95548529999999998</v>
      </c>
      <c r="S231" s="240">
        <v>0</v>
      </c>
      <c r="T231" s="24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2" t="s">
        <v>130</v>
      </c>
      <c r="AT231" s="242" t="s">
        <v>126</v>
      </c>
      <c r="AU231" s="242" t="s">
        <v>84</v>
      </c>
      <c r="AY231" s="18" t="s">
        <v>124</v>
      </c>
      <c r="BE231" s="243">
        <f>IF(N231="základní",J231,0)</f>
        <v>0</v>
      </c>
      <c r="BF231" s="243">
        <f>IF(N231="snížená",J231,0)</f>
        <v>0</v>
      </c>
      <c r="BG231" s="243">
        <f>IF(N231="zákl. přenesená",J231,0)</f>
        <v>0</v>
      </c>
      <c r="BH231" s="243">
        <f>IF(N231="sníž. přenesená",J231,0)</f>
        <v>0</v>
      </c>
      <c r="BI231" s="243">
        <f>IF(N231="nulová",J231,0)</f>
        <v>0</v>
      </c>
      <c r="BJ231" s="18" t="s">
        <v>82</v>
      </c>
      <c r="BK231" s="243">
        <f>ROUND(I231*H231,2)</f>
        <v>0</v>
      </c>
      <c r="BL231" s="18" t="s">
        <v>130</v>
      </c>
      <c r="BM231" s="242" t="s">
        <v>329</v>
      </c>
    </row>
    <row r="232" s="13" customFormat="1">
      <c r="A232" s="13"/>
      <c r="B232" s="244"/>
      <c r="C232" s="245"/>
      <c r="D232" s="246" t="s">
        <v>139</v>
      </c>
      <c r="E232" s="247" t="s">
        <v>1</v>
      </c>
      <c r="F232" s="248" t="s">
        <v>330</v>
      </c>
      <c r="G232" s="245"/>
      <c r="H232" s="249">
        <v>68.893000000000001</v>
      </c>
      <c r="I232" s="250"/>
      <c r="J232" s="245"/>
      <c r="K232" s="245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139</v>
      </c>
      <c r="AU232" s="255" t="s">
        <v>84</v>
      </c>
      <c r="AV232" s="13" t="s">
        <v>84</v>
      </c>
      <c r="AW232" s="13" t="s">
        <v>32</v>
      </c>
      <c r="AX232" s="13" t="s">
        <v>77</v>
      </c>
      <c r="AY232" s="255" t="s">
        <v>124</v>
      </c>
    </row>
    <row r="233" s="13" customFormat="1">
      <c r="A233" s="13"/>
      <c r="B233" s="244"/>
      <c r="C233" s="245"/>
      <c r="D233" s="246" t="s">
        <v>139</v>
      </c>
      <c r="E233" s="247" t="s">
        <v>1</v>
      </c>
      <c r="F233" s="248" t="s">
        <v>331</v>
      </c>
      <c r="G233" s="245"/>
      <c r="H233" s="249">
        <v>33.737000000000002</v>
      </c>
      <c r="I233" s="250"/>
      <c r="J233" s="245"/>
      <c r="K233" s="245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139</v>
      </c>
      <c r="AU233" s="255" t="s">
        <v>84</v>
      </c>
      <c r="AV233" s="13" t="s">
        <v>84</v>
      </c>
      <c r="AW233" s="13" t="s">
        <v>32</v>
      </c>
      <c r="AX233" s="13" t="s">
        <v>77</v>
      </c>
      <c r="AY233" s="255" t="s">
        <v>124</v>
      </c>
    </row>
    <row r="234" s="14" customFormat="1">
      <c r="A234" s="14"/>
      <c r="B234" s="256"/>
      <c r="C234" s="257"/>
      <c r="D234" s="246" t="s">
        <v>139</v>
      </c>
      <c r="E234" s="258" t="s">
        <v>1</v>
      </c>
      <c r="F234" s="259" t="s">
        <v>142</v>
      </c>
      <c r="G234" s="257"/>
      <c r="H234" s="260">
        <v>102.63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139</v>
      </c>
      <c r="AU234" s="266" t="s">
        <v>84</v>
      </c>
      <c r="AV234" s="14" t="s">
        <v>130</v>
      </c>
      <c r="AW234" s="14" t="s">
        <v>32</v>
      </c>
      <c r="AX234" s="14" t="s">
        <v>82</v>
      </c>
      <c r="AY234" s="266" t="s">
        <v>124</v>
      </c>
    </row>
    <row r="235" s="2" customFormat="1" ht="21.75" customHeight="1">
      <c r="A235" s="39"/>
      <c r="B235" s="40"/>
      <c r="C235" s="277" t="s">
        <v>332</v>
      </c>
      <c r="D235" s="277" t="s">
        <v>204</v>
      </c>
      <c r="E235" s="278" t="s">
        <v>333</v>
      </c>
      <c r="F235" s="279" t="s">
        <v>334</v>
      </c>
      <c r="G235" s="280" t="s">
        <v>129</v>
      </c>
      <c r="H235" s="281">
        <v>72.337999999999994</v>
      </c>
      <c r="I235" s="282"/>
      <c r="J235" s="283">
        <f>ROUND(I235*H235,2)</f>
        <v>0</v>
      </c>
      <c r="K235" s="284"/>
      <c r="L235" s="285"/>
      <c r="M235" s="286" t="s">
        <v>1</v>
      </c>
      <c r="N235" s="287" t="s">
        <v>42</v>
      </c>
      <c r="O235" s="92"/>
      <c r="P235" s="240">
        <f>O235*H235</f>
        <v>0</v>
      </c>
      <c r="Q235" s="240">
        <v>0.0089999999999999993</v>
      </c>
      <c r="R235" s="240">
        <f>Q235*H235</f>
        <v>0.6510419999999999</v>
      </c>
      <c r="S235" s="240">
        <v>0</v>
      </c>
      <c r="T235" s="24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2" t="s">
        <v>162</v>
      </c>
      <c r="AT235" s="242" t="s">
        <v>204</v>
      </c>
      <c r="AU235" s="242" t="s">
        <v>84</v>
      </c>
      <c r="AY235" s="18" t="s">
        <v>124</v>
      </c>
      <c r="BE235" s="243">
        <f>IF(N235="základní",J235,0)</f>
        <v>0</v>
      </c>
      <c r="BF235" s="243">
        <f>IF(N235="snížená",J235,0)</f>
        <v>0</v>
      </c>
      <c r="BG235" s="243">
        <f>IF(N235="zákl. přenesená",J235,0)</f>
        <v>0</v>
      </c>
      <c r="BH235" s="243">
        <f>IF(N235="sníž. přenesená",J235,0)</f>
        <v>0</v>
      </c>
      <c r="BI235" s="243">
        <f>IF(N235="nulová",J235,0)</f>
        <v>0</v>
      </c>
      <c r="BJ235" s="18" t="s">
        <v>82</v>
      </c>
      <c r="BK235" s="243">
        <f>ROUND(I235*H235,2)</f>
        <v>0</v>
      </c>
      <c r="BL235" s="18" t="s">
        <v>130</v>
      </c>
      <c r="BM235" s="242" t="s">
        <v>335</v>
      </c>
    </row>
    <row r="236" s="13" customFormat="1">
      <c r="A236" s="13"/>
      <c r="B236" s="244"/>
      <c r="C236" s="245"/>
      <c r="D236" s="246" t="s">
        <v>139</v>
      </c>
      <c r="E236" s="247" t="s">
        <v>1</v>
      </c>
      <c r="F236" s="248" t="s">
        <v>336</v>
      </c>
      <c r="G236" s="245"/>
      <c r="H236" s="249">
        <v>72.337999999999994</v>
      </c>
      <c r="I236" s="250"/>
      <c r="J236" s="245"/>
      <c r="K236" s="245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139</v>
      </c>
      <c r="AU236" s="255" t="s">
        <v>84</v>
      </c>
      <c r="AV236" s="13" t="s">
        <v>84</v>
      </c>
      <c r="AW236" s="13" t="s">
        <v>32</v>
      </c>
      <c r="AX236" s="13" t="s">
        <v>82</v>
      </c>
      <c r="AY236" s="255" t="s">
        <v>124</v>
      </c>
    </row>
    <row r="237" s="2" customFormat="1" ht="21.75" customHeight="1">
      <c r="A237" s="39"/>
      <c r="B237" s="40"/>
      <c r="C237" s="277" t="s">
        <v>337</v>
      </c>
      <c r="D237" s="277" t="s">
        <v>204</v>
      </c>
      <c r="E237" s="278" t="s">
        <v>338</v>
      </c>
      <c r="F237" s="279" t="s">
        <v>339</v>
      </c>
      <c r="G237" s="280" t="s">
        <v>129</v>
      </c>
      <c r="H237" s="281">
        <v>35.423999999999999</v>
      </c>
      <c r="I237" s="282"/>
      <c r="J237" s="283">
        <f>ROUND(I237*H237,2)</f>
        <v>0</v>
      </c>
      <c r="K237" s="284"/>
      <c r="L237" s="285"/>
      <c r="M237" s="286" t="s">
        <v>1</v>
      </c>
      <c r="N237" s="287" t="s">
        <v>42</v>
      </c>
      <c r="O237" s="92"/>
      <c r="P237" s="240">
        <f>O237*H237</f>
        <v>0</v>
      </c>
      <c r="Q237" s="240">
        <v>0.012</v>
      </c>
      <c r="R237" s="240">
        <f>Q237*H237</f>
        <v>0.42508800000000002</v>
      </c>
      <c r="S237" s="240">
        <v>0</v>
      </c>
      <c r="T237" s="24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2" t="s">
        <v>162</v>
      </c>
      <c r="AT237" s="242" t="s">
        <v>204</v>
      </c>
      <c r="AU237" s="242" t="s">
        <v>84</v>
      </c>
      <c r="AY237" s="18" t="s">
        <v>124</v>
      </c>
      <c r="BE237" s="243">
        <f>IF(N237="základní",J237,0)</f>
        <v>0</v>
      </c>
      <c r="BF237" s="243">
        <f>IF(N237="snížená",J237,0)</f>
        <v>0</v>
      </c>
      <c r="BG237" s="243">
        <f>IF(N237="zákl. přenesená",J237,0)</f>
        <v>0</v>
      </c>
      <c r="BH237" s="243">
        <f>IF(N237="sníž. přenesená",J237,0)</f>
        <v>0</v>
      </c>
      <c r="BI237" s="243">
        <f>IF(N237="nulová",J237,0)</f>
        <v>0</v>
      </c>
      <c r="BJ237" s="18" t="s">
        <v>82</v>
      </c>
      <c r="BK237" s="243">
        <f>ROUND(I237*H237,2)</f>
        <v>0</v>
      </c>
      <c r="BL237" s="18" t="s">
        <v>130</v>
      </c>
      <c r="BM237" s="242" t="s">
        <v>340</v>
      </c>
    </row>
    <row r="238" s="13" customFormat="1">
      <c r="A238" s="13"/>
      <c r="B238" s="244"/>
      <c r="C238" s="245"/>
      <c r="D238" s="246" t="s">
        <v>139</v>
      </c>
      <c r="E238" s="247" t="s">
        <v>1</v>
      </c>
      <c r="F238" s="248" t="s">
        <v>341</v>
      </c>
      <c r="G238" s="245"/>
      <c r="H238" s="249">
        <v>35.423999999999999</v>
      </c>
      <c r="I238" s="250"/>
      <c r="J238" s="245"/>
      <c r="K238" s="245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139</v>
      </c>
      <c r="AU238" s="255" t="s">
        <v>84</v>
      </c>
      <c r="AV238" s="13" t="s">
        <v>84</v>
      </c>
      <c r="AW238" s="13" t="s">
        <v>32</v>
      </c>
      <c r="AX238" s="13" t="s">
        <v>82</v>
      </c>
      <c r="AY238" s="255" t="s">
        <v>124</v>
      </c>
    </row>
    <row r="239" s="2" customFormat="1" ht="33" customHeight="1">
      <c r="A239" s="39"/>
      <c r="B239" s="40"/>
      <c r="C239" s="230" t="s">
        <v>342</v>
      </c>
      <c r="D239" s="230" t="s">
        <v>126</v>
      </c>
      <c r="E239" s="231" t="s">
        <v>343</v>
      </c>
      <c r="F239" s="232" t="s">
        <v>344</v>
      </c>
      <c r="G239" s="233" t="s">
        <v>129</v>
      </c>
      <c r="H239" s="234">
        <v>332.98000000000002</v>
      </c>
      <c r="I239" s="235"/>
      <c r="J239" s="236">
        <f>ROUND(I239*H239,2)</f>
        <v>0</v>
      </c>
      <c r="K239" s="237"/>
      <c r="L239" s="45"/>
      <c r="M239" s="238" t="s">
        <v>1</v>
      </c>
      <c r="N239" s="239" t="s">
        <v>42</v>
      </c>
      <c r="O239" s="92"/>
      <c r="P239" s="240">
        <f>O239*H239</f>
        <v>0</v>
      </c>
      <c r="Q239" s="240">
        <v>0.0094400000000000005</v>
      </c>
      <c r="R239" s="240">
        <f>Q239*H239</f>
        <v>3.1433312000000004</v>
      </c>
      <c r="S239" s="240">
        <v>0</v>
      </c>
      <c r="T239" s="24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2" t="s">
        <v>130</v>
      </c>
      <c r="AT239" s="242" t="s">
        <v>126</v>
      </c>
      <c r="AU239" s="242" t="s">
        <v>84</v>
      </c>
      <c r="AY239" s="18" t="s">
        <v>124</v>
      </c>
      <c r="BE239" s="243">
        <f>IF(N239="základní",J239,0)</f>
        <v>0</v>
      </c>
      <c r="BF239" s="243">
        <f>IF(N239="snížená",J239,0)</f>
        <v>0</v>
      </c>
      <c r="BG239" s="243">
        <f>IF(N239="zákl. přenesená",J239,0)</f>
        <v>0</v>
      </c>
      <c r="BH239" s="243">
        <f>IF(N239="sníž. přenesená",J239,0)</f>
        <v>0</v>
      </c>
      <c r="BI239" s="243">
        <f>IF(N239="nulová",J239,0)</f>
        <v>0</v>
      </c>
      <c r="BJ239" s="18" t="s">
        <v>82</v>
      </c>
      <c r="BK239" s="243">
        <f>ROUND(I239*H239,2)</f>
        <v>0</v>
      </c>
      <c r="BL239" s="18" t="s">
        <v>130</v>
      </c>
      <c r="BM239" s="242" t="s">
        <v>345</v>
      </c>
    </row>
    <row r="240" s="13" customFormat="1">
      <c r="A240" s="13"/>
      <c r="B240" s="244"/>
      <c r="C240" s="245"/>
      <c r="D240" s="246" t="s">
        <v>139</v>
      </c>
      <c r="E240" s="247" t="s">
        <v>1</v>
      </c>
      <c r="F240" s="248" t="s">
        <v>346</v>
      </c>
      <c r="G240" s="245"/>
      <c r="H240" s="249">
        <v>322.42599999999999</v>
      </c>
      <c r="I240" s="250"/>
      <c r="J240" s="245"/>
      <c r="K240" s="245"/>
      <c r="L240" s="251"/>
      <c r="M240" s="252"/>
      <c r="N240" s="253"/>
      <c r="O240" s="253"/>
      <c r="P240" s="253"/>
      <c r="Q240" s="253"/>
      <c r="R240" s="253"/>
      <c r="S240" s="253"/>
      <c r="T240" s="25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5" t="s">
        <v>139</v>
      </c>
      <c r="AU240" s="255" t="s">
        <v>84</v>
      </c>
      <c r="AV240" s="13" t="s">
        <v>84</v>
      </c>
      <c r="AW240" s="13" t="s">
        <v>32</v>
      </c>
      <c r="AX240" s="13" t="s">
        <v>77</v>
      </c>
      <c r="AY240" s="255" t="s">
        <v>124</v>
      </c>
    </row>
    <row r="241" s="13" customFormat="1">
      <c r="A241" s="13"/>
      <c r="B241" s="244"/>
      <c r="C241" s="245"/>
      <c r="D241" s="246" t="s">
        <v>139</v>
      </c>
      <c r="E241" s="247" t="s">
        <v>1</v>
      </c>
      <c r="F241" s="248" t="s">
        <v>347</v>
      </c>
      <c r="G241" s="245"/>
      <c r="H241" s="249">
        <v>-78.688000000000002</v>
      </c>
      <c r="I241" s="250"/>
      <c r="J241" s="245"/>
      <c r="K241" s="245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139</v>
      </c>
      <c r="AU241" s="255" t="s">
        <v>84</v>
      </c>
      <c r="AV241" s="13" t="s">
        <v>84</v>
      </c>
      <c r="AW241" s="13" t="s">
        <v>32</v>
      </c>
      <c r="AX241" s="13" t="s">
        <v>77</v>
      </c>
      <c r="AY241" s="255" t="s">
        <v>124</v>
      </c>
    </row>
    <row r="242" s="16" customFormat="1">
      <c r="A242" s="16"/>
      <c r="B242" s="288"/>
      <c r="C242" s="289"/>
      <c r="D242" s="246" t="s">
        <v>139</v>
      </c>
      <c r="E242" s="290" t="s">
        <v>1</v>
      </c>
      <c r="F242" s="291" t="s">
        <v>293</v>
      </c>
      <c r="G242" s="289"/>
      <c r="H242" s="292">
        <v>243.738</v>
      </c>
      <c r="I242" s="293"/>
      <c r="J242" s="289"/>
      <c r="K242" s="289"/>
      <c r="L242" s="294"/>
      <c r="M242" s="295"/>
      <c r="N242" s="296"/>
      <c r="O242" s="296"/>
      <c r="P242" s="296"/>
      <c r="Q242" s="296"/>
      <c r="R242" s="296"/>
      <c r="S242" s="296"/>
      <c r="T242" s="297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98" t="s">
        <v>139</v>
      </c>
      <c r="AU242" s="298" t="s">
        <v>84</v>
      </c>
      <c r="AV242" s="16" t="s">
        <v>135</v>
      </c>
      <c r="AW242" s="16" t="s">
        <v>32</v>
      </c>
      <c r="AX242" s="16" t="s">
        <v>77</v>
      </c>
      <c r="AY242" s="298" t="s">
        <v>124</v>
      </c>
    </row>
    <row r="243" s="13" customFormat="1">
      <c r="A243" s="13"/>
      <c r="B243" s="244"/>
      <c r="C243" s="245"/>
      <c r="D243" s="246" t="s">
        <v>139</v>
      </c>
      <c r="E243" s="247" t="s">
        <v>1</v>
      </c>
      <c r="F243" s="248" t="s">
        <v>348</v>
      </c>
      <c r="G243" s="245"/>
      <c r="H243" s="249">
        <v>20.68</v>
      </c>
      <c r="I243" s="250"/>
      <c r="J243" s="245"/>
      <c r="K243" s="245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139</v>
      </c>
      <c r="AU243" s="255" t="s">
        <v>84</v>
      </c>
      <c r="AV243" s="13" t="s">
        <v>84</v>
      </c>
      <c r="AW243" s="13" t="s">
        <v>32</v>
      </c>
      <c r="AX243" s="13" t="s">
        <v>77</v>
      </c>
      <c r="AY243" s="255" t="s">
        <v>124</v>
      </c>
    </row>
    <row r="244" s="13" customFormat="1">
      <c r="A244" s="13"/>
      <c r="B244" s="244"/>
      <c r="C244" s="245"/>
      <c r="D244" s="246" t="s">
        <v>139</v>
      </c>
      <c r="E244" s="247" t="s">
        <v>1</v>
      </c>
      <c r="F244" s="248" t="s">
        <v>349</v>
      </c>
      <c r="G244" s="245"/>
      <c r="H244" s="249">
        <v>27.233000000000001</v>
      </c>
      <c r="I244" s="250"/>
      <c r="J244" s="245"/>
      <c r="K244" s="245"/>
      <c r="L244" s="251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5" t="s">
        <v>139</v>
      </c>
      <c r="AU244" s="255" t="s">
        <v>84</v>
      </c>
      <c r="AV244" s="13" t="s">
        <v>84</v>
      </c>
      <c r="AW244" s="13" t="s">
        <v>32</v>
      </c>
      <c r="AX244" s="13" t="s">
        <v>77</v>
      </c>
      <c r="AY244" s="255" t="s">
        <v>124</v>
      </c>
    </row>
    <row r="245" s="13" customFormat="1">
      <c r="A245" s="13"/>
      <c r="B245" s="244"/>
      <c r="C245" s="245"/>
      <c r="D245" s="246" t="s">
        <v>139</v>
      </c>
      <c r="E245" s="247" t="s">
        <v>1</v>
      </c>
      <c r="F245" s="248" t="s">
        <v>350</v>
      </c>
      <c r="G245" s="245"/>
      <c r="H245" s="249">
        <v>26.635000000000002</v>
      </c>
      <c r="I245" s="250"/>
      <c r="J245" s="245"/>
      <c r="K245" s="245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139</v>
      </c>
      <c r="AU245" s="255" t="s">
        <v>84</v>
      </c>
      <c r="AV245" s="13" t="s">
        <v>84</v>
      </c>
      <c r="AW245" s="13" t="s">
        <v>32</v>
      </c>
      <c r="AX245" s="13" t="s">
        <v>77</v>
      </c>
      <c r="AY245" s="255" t="s">
        <v>124</v>
      </c>
    </row>
    <row r="246" s="13" customFormat="1">
      <c r="A246" s="13"/>
      <c r="B246" s="244"/>
      <c r="C246" s="245"/>
      <c r="D246" s="246" t="s">
        <v>139</v>
      </c>
      <c r="E246" s="247" t="s">
        <v>1</v>
      </c>
      <c r="F246" s="248" t="s">
        <v>351</v>
      </c>
      <c r="G246" s="245"/>
      <c r="H246" s="249">
        <v>14.694000000000001</v>
      </c>
      <c r="I246" s="250"/>
      <c r="J246" s="245"/>
      <c r="K246" s="245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139</v>
      </c>
      <c r="AU246" s="255" t="s">
        <v>84</v>
      </c>
      <c r="AV246" s="13" t="s">
        <v>84</v>
      </c>
      <c r="AW246" s="13" t="s">
        <v>32</v>
      </c>
      <c r="AX246" s="13" t="s">
        <v>77</v>
      </c>
      <c r="AY246" s="255" t="s">
        <v>124</v>
      </c>
    </row>
    <row r="247" s="16" customFormat="1">
      <c r="A247" s="16"/>
      <c r="B247" s="288"/>
      <c r="C247" s="289"/>
      <c r="D247" s="246" t="s">
        <v>139</v>
      </c>
      <c r="E247" s="290" t="s">
        <v>1</v>
      </c>
      <c r="F247" s="291" t="s">
        <v>293</v>
      </c>
      <c r="G247" s="289"/>
      <c r="H247" s="292">
        <v>89.242000000000004</v>
      </c>
      <c r="I247" s="293"/>
      <c r="J247" s="289"/>
      <c r="K247" s="289"/>
      <c r="L247" s="294"/>
      <c r="M247" s="295"/>
      <c r="N247" s="296"/>
      <c r="O247" s="296"/>
      <c r="P247" s="296"/>
      <c r="Q247" s="296"/>
      <c r="R247" s="296"/>
      <c r="S247" s="296"/>
      <c r="T247" s="297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98" t="s">
        <v>139</v>
      </c>
      <c r="AU247" s="298" t="s">
        <v>84</v>
      </c>
      <c r="AV247" s="16" t="s">
        <v>135</v>
      </c>
      <c r="AW247" s="16" t="s">
        <v>32</v>
      </c>
      <c r="AX247" s="16" t="s">
        <v>77</v>
      </c>
      <c r="AY247" s="298" t="s">
        <v>124</v>
      </c>
    </row>
    <row r="248" s="14" customFormat="1">
      <c r="A248" s="14"/>
      <c r="B248" s="256"/>
      <c r="C248" s="257"/>
      <c r="D248" s="246" t="s">
        <v>139</v>
      </c>
      <c r="E248" s="258" t="s">
        <v>1</v>
      </c>
      <c r="F248" s="259" t="s">
        <v>142</v>
      </c>
      <c r="G248" s="257"/>
      <c r="H248" s="260">
        <v>332.98000000000002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139</v>
      </c>
      <c r="AU248" s="266" t="s">
        <v>84</v>
      </c>
      <c r="AV248" s="14" t="s">
        <v>130</v>
      </c>
      <c r="AW248" s="14" t="s">
        <v>32</v>
      </c>
      <c r="AX248" s="14" t="s">
        <v>82</v>
      </c>
      <c r="AY248" s="266" t="s">
        <v>124</v>
      </c>
    </row>
    <row r="249" s="2" customFormat="1" ht="21.75" customHeight="1">
      <c r="A249" s="39"/>
      <c r="B249" s="40"/>
      <c r="C249" s="277" t="s">
        <v>352</v>
      </c>
      <c r="D249" s="277" t="s">
        <v>204</v>
      </c>
      <c r="E249" s="278" t="s">
        <v>353</v>
      </c>
      <c r="F249" s="279" t="s">
        <v>354</v>
      </c>
      <c r="G249" s="280" t="s">
        <v>129</v>
      </c>
      <c r="H249" s="281">
        <v>349.62900000000002</v>
      </c>
      <c r="I249" s="282"/>
      <c r="J249" s="283">
        <f>ROUND(I249*H249,2)</f>
        <v>0</v>
      </c>
      <c r="K249" s="284"/>
      <c r="L249" s="285"/>
      <c r="M249" s="286" t="s">
        <v>1</v>
      </c>
      <c r="N249" s="287" t="s">
        <v>42</v>
      </c>
      <c r="O249" s="92"/>
      <c r="P249" s="240">
        <f>O249*H249</f>
        <v>0</v>
      </c>
      <c r="Q249" s="240">
        <v>0.017999999999999999</v>
      </c>
      <c r="R249" s="240">
        <f>Q249*H249</f>
        <v>6.2933219999999999</v>
      </c>
      <c r="S249" s="240">
        <v>0</v>
      </c>
      <c r="T249" s="24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2" t="s">
        <v>162</v>
      </c>
      <c r="AT249" s="242" t="s">
        <v>204</v>
      </c>
      <c r="AU249" s="242" t="s">
        <v>84</v>
      </c>
      <c r="AY249" s="18" t="s">
        <v>124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8" t="s">
        <v>82</v>
      </c>
      <c r="BK249" s="243">
        <f>ROUND(I249*H249,2)</f>
        <v>0</v>
      </c>
      <c r="BL249" s="18" t="s">
        <v>130</v>
      </c>
      <c r="BM249" s="242" t="s">
        <v>355</v>
      </c>
    </row>
    <row r="250" s="13" customFormat="1">
      <c r="A250" s="13"/>
      <c r="B250" s="244"/>
      <c r="C250" s="245"/>
      <c r="D250" s="246" t="s">
        <v>139</v>
      </c>
      <c r="E250" s="245"/>
      <c r="F250" s="248" t="s">
        <v>356</v>
      </c>
      <c r="G250" s="245"/>
      <c r="H250" s="249">
        <v>349.62900000000002</v>
      </c>
      <c r="I250" s="250"/>
      <c r="J250" s="245"/>
      <c r="K250" s="245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139</v>
      </c>
      <c r="AU250" s="255" t="s">
        <v>84</v>
      </c>
      <c r="AV250" s="13" t="s">
        <v>84</v>
      </c>
      <c r="AW250" s="13" t="s">
        <v>4</v>
      </c>
      <c r="AX250" s="13" t="s">
        <v>82</v>
      </c>
      <c r="AY250" s="255" t="s">
        <v>124</v>
      </c>
    </row>
    <row r="251" s="2" customFormat="1" ht="21.75" customHeight="1">
      <c r="A251" s="39"/>
      <c r="B251" s="40"/>
      <c r="C251" s="230" t="s">
        <v>357</v>
      </c>
      <c r="D251" s="230" t="s">
        <v>126</v>
      </c>
      <c r="E251" s="231" t="s">
        <v>358</v>
      </c>
      <c r="F251" s="232" t="s">
        <v>359</v>
      </c>
      <c r="G251" s="233" t="s">
        <v>129</v>
      </c>
      <c r="H251" s="234">
        <v>147.24000000000001</v>
      </c>
      <c r="I251" s="235"/>
      <c r="J251" s="236">
        <f>ROUND(I251*H251,2)</f>
        <v>0</v>
      </c>
      <c r="K251" s="237"/>
      <c r="L251" s="45"/>
      <c r="M251" s="238" t="s">
        <v>1</v>
      </c>
      <c r="N251" s="239" t="s">
        <v>42</v>
      </c>
      <c r="O251" s="92"/>
      <c r="P251" s="240">
        <f>O251*H251</f>
        <v>0</v>
      </c>
      <c r="Q251" s="240">
        <v>6.0000000000000002E-05</v>
      </c>
      <c r="R251" s="240">
        <f>Q251*H251</f>
        <v>0.0088344000000000009</v>
      </c>
      <c r="S251" s="240">
        <v>0</v>
      </c>
      <c r="T251" s="24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2" t="s">
        <v>130</v>
      </c>
      <c r="AT251" s="242" t="s">
        <v>126</v>
      </c>
      <c r="AU251" s="242" t="s">
        <v>84</v>
      </c>
      <c r="AY251" s="18" t="s">
        <v>124</v>
      </c>
      <c r="BE251" s="243">
        <f>IF(N251="základní",J251,0)</f>
        <v>0</v>
      </c>
      <c r="BF251" s="243">
        <f>IF(N251="snížená",J251,0)</f>
        <v>0</v>
      </c>
      <c r="BG251" s="243">
        <f>IF(N251="zákl. přenesená",J251,0)</f>
        <v>0</v>
      </c>
      <c r="BH251" s="243">
        <f>IF(N251="sníž. přenesená",J251,0)</f>
        <v>0</v>
      </c>
      <c r="BI251" s="243">
        <f>IF(N251="nulová",J251,0)</f>
        <v>0</v>
      </c>
      <c r="BJ251" s="18" t="s">
        <v>82</v>
      </c>
      <c r="BK251" s="243">
        <f>ROUND(I251*H251,2)</f>
        <v>0</v>
      </c>
      <c r="BL251" s="18" t="s">
        <v>130</v>
      </c>
      <c r="BM251" s="242" t="s">
        <v>360</v>
      </c>
    </row>
    <row r="252" s="2" customFormat="1" ht="21.75" customHeight="1">
      <c r="A252" s="39"/>
      <c r="B252" s="40"/>
      <c r="C252" s="230" t="s">
        <v>361</v>
      </c>
      <c r="D252" s="230" t="s">
        <v>126</v>
      </c>
      <c r="E252" s="231" t="s">
        <v>362</v>
      </c>
      <c r="F252" s="232" t="s">
        <v>363</v>
      </c>
      <c r="G252" s="233" t="s">
        <v>129</v>
      </c>
      <c r="H252" s="234">
        <v>435.61000000000001</v>
      </c>
      <c r="I252" s="235"/>
      <c r="J252" s="236">
        <f>ROUND(I252*H252,2)</f>
        <v>0</v>
      </c>
      <c r="K252" s="237"/>
      <c r="L252" s="45"/>
      <c r="M252" s="238" t="s">
        <v>1</v>
      </c>
      <c r="N252" s="239" t="s">
        <v>42</v>
      </c>
      <c r="O252" s="92"/>
      <c r="P252" s="240">
        <f>O252*H252</f>
        <v>0</v>
      </c>
      <c r="Q252" s="240">
        <v>6.0000000000000002E-05</v>
      </c>
      <c r="R252" s="240">
        <f>Q252*H252</f>
        <v>0.026136600000000003</v>
      </c>
      <c r="S252" s="240">
        <v>0</v>
      </c>
      <c r="T252" s="24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2" t="s">
        <v>130</v>
      </c>
      <c r="AT252" s="242" t="s">
        <v>126</v>
      </c>
      <c r="AU252" s="242" t="s">
        <v>84</v>
      </c>
      <c r="AY252" s="18" t="s">
        <v>124</v>
      </c>
      <c r="BE252" s="243">
        <f>IF(N252="základní",J252,0)</f>
        <v>0</v>
      </c>
      <c r="BF252" s="243">
        <f>IF(N252="snížená",J252,0)</f>
        <v>0</v>
      </c>
      <c r="BG252" s="243">
        <f>IF(N252="zákl. přenesená",J252,0)</f>
        <v>0</v>
      </c>
      <c r="BH252" s="243">
        <f>IF(N252="sníž. přenesená",J252,0)</f>
        <v>0</v>
      </c>
      <c r="BI252" s="243">
        <f>IF(N252="nulová",J252,0)</f>
        <v>0</v>
      </c>
      <c r="BJ252" s="18" t="s">
        <v>82</v>
      </c>
      <c r="BK252" s="243">
        <f>ROUND(I252*H252,2)</f>
        <v>0</v>
      </c>
      <c r="BL252" s="18" t="s">
        <v>130</v>
      </c>
      <c r="BM252" s="242" t="s">
        <v>364</v>
      </c>
    </row>
    <row r="253" s="13" customFormat="1">
      <c r="A253" s="13"/>
      <c r="B253" s="244"/>
      <c r="C253" s="245"/>
      <c r="D253" s="246" t="s">
        <v>139</v>
      </c>
      <c r="E253" s="247" t="s">
        <v>1</v>
      </c>
      <c r="F253" s="248" t="s">
        <v>365</v>
      </c>
      <c r="G253" s="245"/>
      <c r="H253" s="249">
        <v>435.61000000000001</v>
      </c>
      <c r="I253" s="250"/>
      <c r="J253" s="245"/>
      <c r="K253" s="245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139</v>
      </c>
      <c r="AU253" s="255" t="s">
        <v>84</v>
      </c>
      <c r="AV253" s="13" t="s">
        <v>84</v>
      </c>
      <c r="AW253" s="13" t="s">
        <v>32</v>
      </c>
      <c r="AX253" s="13" t="s">
        <v>82</v>
      </c>
      <c r="AY253" s="255" t="s">
        <v>124</v>
      </c>
    </row>
    <row r="254" s="2" customFormat="1" ht="21.75" customHeight="1">
      <c r="A254" s="39"/>
      <c r="B254" s="40"/>
      <c r="C254" s="230" t="s">
        <v>366</v>
      </c>
      <c r="D254" s="230" t="s">
        <v>126</v>
      </c>
      <c r="E254" s="231" t="s">
        <v>367</v>
      </c>
      <c r="F254" s="232" t="s">
        <v>368</v>
      </c>
      <c r="G254" s="233" t="s">
        <v>129</v>
      </c>
      <c r="H254" s="234">
        <v>180</v>
      </c>
      <c r="I254" s="235"/>
      <c r="J254" s="236">
        <f>ROUND(I254*H254,2)</f>
        <v>0</v>
      </c>
      <c r="K254" s="237"/>
      <c r="L254" s="45"/>
      <c r="M254" s="238" t="s">
        <v>1</v>
      </c>
      <c r="N254" s="239" t="s">
        <v>42</v>
      </c>
      <c r="O254" s="92"/>
      <c r="P254" s="240">
        <f>O254*H254</f>
        <v>0</v>
      </c>
      <c r="Q254" s="240">
        <v>6.0000000000000002E-05</v>
      </c>
      <c r="R254" s="240">
        <f>Q254*H254</f>
        <v>0.010800000000000001</v>
      </c>
      <c r="S254" s="240">
        <v>0</v>
      </c>
      <c r="T254" s="24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2" t="s">
        <v>130</v>
      </c>
      <c r="AT254" s="242" t="s">
        <v>126</v>
      </c>
      <c r="AU254" s="242" t="s">
        <v>84</v>
      </c>
      <c r="AY254" s="18" t="s">
        <v>124</v>
      </c>
      <c r="BE254" s="243">
        <f>IF(N254="základní",J254,0)</f>
        <v>0</v>
      </c>
      <c r="BF254" s="243">
        <f>IF(N254="snížená",J254,0)</f>
        <v>0</v>
      </c>
      <c r="BG254" s="243">
        <f>IF(N254="zákl. přenesená",J254,0)</f>
        <v>0</v>
      </c>
      <c r="BH254" s="243">
        <f>IF(N254="sníž. přenesená",J254,0)</f>
        <v>0</v>
      </c>
      <c r="BI254" s="243">
        <f>IF(N254="nulová",J254,0)</f>
        <v>0</v>
      </c>
      <c r="BJ254" s="18" t="s">
        <v>82</v>
      </c>
      <c r="BK254" s="243">
        <f>ROUND(I254*H254,2)</f>
        <v>0</v>
      </c>
      <c r="BL254" s="18" t="s">
        <v>130</v>
      </c>
      <c r="BM254" s="242" t="s">
        <v>369</v>
      </c>
    </row>
    <row r="255" s="13" customFormat="1">
      <c r="A255" s="13"/>
      <c r="B255" s="244"/>
      <c r="C255" s="245"/>
      <c r="D255" s="246" t="s">
        <v>139</v>
      </c>
      <c r="E255" s="247" t="s">
        <v>1</v>
      </c>
      <c r="F255" s="248" t="s">
        <v>370</v>
      </c>
      <c r="G255" s="245"/>
      <c r="H255" s="249">
        <v>180</v>
      </c>
      <c r="I255" s="250"/>
      <c r="J255" s="245"/>
      <c r="K255" s="245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139</v>
      </c>
      <c r="AU255" s="255" t="s">
        <v>84</v>
      </c>
      <c r="AV255" s="13" t="s">
        <v>84</v>
      </c>
      <c r="AW255" s="13" t="s">
        <v>32</v>
      </c>
      <c r="AX255" s="13" t="s">
        <v>82</v>
      </c>
      <c r="AY255" s="255" t="s">
        <v>124</v>
      </c>
    </row>
    <row r="256" s="2" customFormat="1" ht="16.5" customHeight="1">
      <c r="A256" s="39"/>
      <c r="B256" s="40"/>
      <c r="C256" s="230" t="s">
        <v>371</v>
      </c>
      <c r="D256" s="230" t="s">
        <v>126</v>
      </c>
      <c r="E256" s="231" t="s">
        <v>372</v>
      </c>
      <c r="F256" s="232" t="s">
        <v>373</v>
      </c>
      <c r="G256" s="233" t="s">
        <v>153</v>
      </c>
      <c r="H256" s="234">
        <v>78.099999999999994</v>
      </c>
      <c r="I256" s="235"/>
      <c r="J256" s="236">
        <f>ROUND(I256*H256,2)</f>
        <v>0</v>
      </c>
      <c r="K256" s="237"/>
      <c r="L256" s="45"/>
      <c r="M256" s="238" t="s">
        <v>1</v>
      </c>
      <c r="N256" s="239" t="s">
        <v>42</v>
      </c>
      <c r="O256" s="92"/>
      <c r="P256" s="240">
        <f>O256*H256</f>
        <v>0</v>
      </c>
      <c r="Q256" s="240">
        <v>6.0000000000000002E-05</v>
      </c>
      <c r="R256" s="240">
        <f>Q256*H256</f>
        <v>0.0046860000000000001</v>
      </c>
      <c r="S256" s="240">
        <v>0</v>
      </c>
      <c r="T256" s="24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2" t="s">
        <v>130</v>
      </c>
      <c r="AT256" s="242" t="s">
        <v>126</v>
      </c>
      <c r="AU256" s="242" t="s">
        <v>84</v>
      </c>
      <c r="AY256" s="18" t="s">
        <v>124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8" t="s">
        <v>82</v>
      </c>
      <c r="BK256" s="243">
        <f>ROUND(I256*H256,2)</f>
        <v>0</v>
      </c>
      <c r="BL256" s="18" t="s">
        <v>130</v>
      </c>
      <c r="BM256" s="242" t="s">
        <v>374</v>
      </c>
    </row>
    <row r="257" s="2" customFormat="1" ht="21.75" customHeight="1">
      <c r="A257" s="39"/>
      <c r="B257" s="40"/>
      <c r="C257" s="277" t="s">
        <v>375</v>
      </c>
      <c r="D257" s="277" t="s">
        <v>204</v>
      </c>
      <c r="E257" s="278" t="s">
        <v>376</v>
      </c>
      <c r="F257" s="279" t="s">
        <v>377</v>
      </c>
      <c r="G257" s="280" t="s">
        <v>153</v>
      </c>
      <c r="H257" s="281">
        <v>82.004999999999995</v>
      </c>
      <c r="I257" s="282"/>
      <c r="J257" s="283">
        <f>ROUND(I257*H257,2)</f>
        <v>0</v>
      </c>
      <c r="K257" s="284"/>
      <c r="L257" s="285"/>
      <c r="M257" s="286" t="s">
        <v>1</v>
      </c>
      <c r="N257" s="287" t="s">
        <v>42</v>
      </c>
      <c r="O257" s="92"/>
      <c r="P257" s="240">
        <f>O257*H257</f>
        <v>0</v>
      </c>
      <c r="Q257" s="240">
        <v>0.00059999999999999995</v>
      </c>
      <c r="R257" s="240">
        <f>Q257*H257</f>
        <v>0.04920299999999999</v>
      </c>
      <c r="S257" s="240">
        <v>0</v>
      </c>
      <c r="T257" s="24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2" t="s">
        <v>162</v>
      </c>
      <c r="AT257" s="242" t="s">
        <v>204</v>
      </c>
      <c r="AU257" s="242" t="s">
        <v>84</v>
      </c>
      <c r="AY257" s="18" t="s">
        <v>124</v>
      </c>
      <c r="BE257" s="243">
        <f>IF(N257="základní",J257,0)</f>
        <v>0</v>
      </c>
      <c r="BF257" s="243">
        <f>IF(N257="snížená",J257,0)</f>
        <v>0</v>
      </c>
      <c r="BG257" s="243">
        <f>IF(N257="zákl. přenesená",J257,0)</f>
        <v>0</v>
      </c>
      <c r="BH257" s="243">
        <f>IF(N257="sníž. přenesená",J257,0)</f>
        <v>0</v>
      </c>
      <c r="BI257" s="243">
        <f>IF(N257="nulová",J257,0)</f>
        <v>0</v>
      </c>
      <c r="BJ257" s="18" t="s">
        <v>82</v>
      </c>
      <c r="BK257" s="243">
        <f>ROUND(I257*H257,2)</f>
        <v>0</v>
      </c>
      <c r="BL257" s="18" t="s">
        <v>130</v>
      </c>
      <c r="BM257" s="242" t="s">
        <v>378</v>
      </c>
    </row>
    <row r="258" s="13" customFormat="1">
      <c r="A258" s="13"/>
      <c r="B258" s="244"/>
      <c r="C258" s="245"/>
      <c r="D258" s="246" t="s">
        <v>139</v>
      </c>
      <c r="E258" s="245"/>
      <c r="F258" s="248" t="s">
        <v>379</v>
      </c>
      <c r="G258" s="245"/>
      <c r="H258" s="249">
        <v>82.004999999999995</v>
      </c>
      <c r="I258" s="250"/>
      <c r="J258" s="245"/>
      <c r="K258" s="245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139</v>
      </c>
      <c r="AU258" s="255" t="s">
        <v>84</v>
      </c>
      <c r="AV258" s="13" t="s">
        <v>84</v>
      </c>
      <c r="AW258" s="13" t="s">
        <v>4</v>
      </c>
      <c r="AX258" s="13" t="s">
        <v>82</v>
      </c>
      <c r="AY258" s="255" t="s">
        <v>124</v>
      </c>
    </row>
    <row r="259" s="2" customFormat="1" ht="16.5" customHeight="1">
      <c r="A259" s="39"/>
      <c r="B259" s="40"/>
      <c r="C259" s="230" t="s">
        <v>380</v>
      </c>
      <c r="D259" s="230" t="s">
        <v>126</v>
      </c>
      <c r="E259" s="231" t="s">
        <v>381</v>
      </c>
      <c r="F259" s="232" t="s">
        <v>382</v>
      </c>
      <c r="G259" s="233" t="s">
        <v>153</v>
      </c>
      <c r="H259" s="234">
        <v>509.738</v>
      </c>
      <c r="I259" s="235"/>
      <c r="J259" s="236">
        <f>ROUND(I259*H259,2)</f>
        <v>0</v>
      </c>
      <c r="K259" s="237"/>
      <c r="L259" s="45"/>
      <c r="M259" s="238" t="s">
        <v>1</v>
      </c>
      <c r="N259" s="239" t="s">
        <v>42</v>
      </c>
      <c r="O259" s="92"/>
      <c r="P259" s="240">
        <f>O259*H259</f>
        <v>0</v>
      </c>
      <c r="Q259" s="240">
        <v>0.00025000000000000001</v>
      </c>
      <c r="R259" s="240">
        <f>Q259*H259</f>
        <v>0.12743450000000001</v>
      </c>
      <c r="S259" s="240">
        <v>0</v>
      </c>
      <c r="T259" s="24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2" t="s">
        <v>130</v>
      </c>
      <c r="AT259" s="242" t="s">
        <v>126</v>
      </c>
      <c r="AU259" s="242" t="s">
        <v>84</v>
      </c>
      <c r="AY259" s="18" t="s">
        <v>124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8" t="s">
        <v>82</v>
      </c>
      <c r="BK259" s="243">
        <f>ROUND(I259*H259,2)</f>
        <v>0</v>
      </c>
      <c r="BL259" s="18" t="s">
        <v>130</v>
      </c>
      <c r="BM259" s="242" t="s">
        <v>383</v>
      </c>
    </row>
    <row r="260" s="15" customFormat="1">
      <c r="A260" s="15"/>
      <c r="B260" s="267"/>
      <c r="C260" s="268"/>
      <c r="D260" s="246" t="s">
        <v>139</v>
      </c>
      <c r="E260" s="269" t="s">
        <v>1</v>
      </c>
      <c r="F260" s="270" t="s">
        <v>384</v>
      </c>
      <c r="G260" s="268"/>
      <c r="H260" s="269" t="s">
        <v>1</v>
      </c>
      <c r="I260" s="271"/>
      <c r="J260" s="268"/>
      <c r="K260" s="268"/>
      <c r="L260" s="272"/>
      <c r="M260" s="273"/>
      <c r="N260" s="274"/>
      <c r="O260" s="274"/>
      <c r="P260" s="274"/>
      <c r="Q260" s="274"/>
      <c r="R260" s="274"/>
      <c r="S260" s="274"/>
      <c r="T260" s="27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6" t="s">
        <v>139</v>
      </c>
      <c r="AU260" s="276" t="s">
        <v>84</v>
      </c>
      <c r="AV260" s="15" t="s">
        <v>82</v>
      </c>
      <c r="AW260" s="15" t="s">
        <v>32</v>
      </c>
      <c r="AX260" s="15" t="s">
        <v>77</v>
      </c>
      <c r="AY260" s="276" t="s">
        <v>124</v>
      </c>
    </row>
    <row r="261" s="13" customFormat="1">
      <c r="A261" s="13"/>
      <c r="B261" s="244"/>
      <c r="C261" s="245"/>
      <c r="D261" s="246" t="s">
        <v>139</v>
      </c>
      <c r="E261" s="247" t="s">
        <v>1</v>
      </c>
      <c r="F261" s="248" t="s">
        <v>385</v>
      </c>
      <c r="G261" s="245"/>
      <c r="H261" s="249">
        <v>51</v>
      </c>
      <c r="I261" s="250"/>
      <c r="J261" s="245"/>
      <c r="K261" s="245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139</v>
      </c>
      <c r="AU261" s="255" t="s">
        <v>84</v>
      </c>
      <c r="AV261" s="13" t="s">
        <v>84</v>
      </c>
      <c r="AW261" s="13" t="s">
        <v>32</v>
      </c>
      <c r="AX261" s="13" t="s">
        <v>77</v>
      </c>
      <c r="AY261" s="255" t="s">
        <v>124</v>
      </c>
    </row>
    <row r="262" s="16" customFormat="1">
      <c r="A262" s="16"/>
      <c r="B262" s="288"/>
      <c r="C262" s="289"/>
      <c r="D262" s="246" t="s">
        <v>139</v>
      </c>
      <c r="E262" s="290" t="s">
        <v>1</v>
      </c>
      <c r="F262" s="291" t="s">
        <v>293</v>
      </c>
      <c r="G262" s="289"/>
      <c r="H262" s="292">
        <v>51</v>
      </c>
      <c r="I262" s="293"/>
      <c r="J262" s="289"/>
      <c r="K262" s="289"/>
      <c r="L262" s="294"/>
      <c r="M262" s="295"/>
      <c r="N262" s="296"/>
      <c r="O262" s="296"/>
      <c r="P262" s="296"/>
      <c r="Q262" s="296"/>
      <c r="R262" s="296"/>
      <c r="S262" s="296"/>
      <c r="T262" s="297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98" t="s">
        <v>139</v>
      </c>
      <c r="AU262" s="298" t="s">
        <v>84</v>
      </c>
      <c r="AV262" s="16" t="s">
        <v>135</v>
      </c>
      <c r="AW262" s="16" t="s">
        <v>32</v>
      </c>
      <c r="AX262" s="16" t="s">
        <v>77</v>
      </c>
      <c r="AY262" s="298" t="s">
        <v>124</v>
      </c>
    </row>
    <row r="263" s="15" customFormat="1">
      <c r="A263" s="15"/>
      <c r="B263" s="267"/>
      <c r="C263" s="268"/>
      <c r="D263" s="246" t="s">
        <v>139</v>
      </c>
      <c r="E263" s="269" t="s">
        <v>1</v>
      </c>
      <c r="F263" s="270" t="s">
        <v>386</v>
      </c>
      <c r="G263" s="268"/>
      <c r="H263" s="269" t="s">
        <v>1</v>
      </c>
      <c r="I263" s="271"/>
      <c r="J263" s="268"/>
      <c r="K263" s="268"/>
      <c r="L263" s="272"/>
      <c r="M263" s="273"/>
      <c r="N263" s="274"/>
      <c r="O263" s="274"/>
      <c r="P263" s="274"/>
      <c r="Q263" s="274"/>
      <c r="R263" s="274"/>
      <c r="S263" s="274"/>
      <c r="T263" s="27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6" t="s">
        <v>139</v>
      </c>
      <c r="AU263" s="276" t="s">
        <v>84</v>
      </c>
      <c r="AV263" s="15" t="s">
        <v>82</v>
      </c>
      <c r="AW263" s="15" t="s">
        <v>32</v>
      </c>
      <c r="AX263" s="15" t="s">
        <v>77</v>
      </c>
      <c r="AY263" s="276" t="s">
        <v>124</v>
      </c>
    </row>
    <row r="264" s="13" customFormat="1">
      <c r="A264" s="13"/>
      <c r="B264" s="244"/>
      <c r="C264" s="245"/>
      <c r="D264" s="246" t="s">
        <v>139</v>
      </c>
      <c r="E264" s="247" t="s">
        <v>1</v>
      </c>
      <c r="F264" s="248" t="s">
        <v>387</v>
      </c>
      <c r="G264" s="245"/>
      <c r="H264" s="249">
        <v>42.75</v>
      </c>
      <c r="I264" s="250"/>
      <c r="J264" s="245"/>
      <c r="K264" s="245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139</v>
      </c>
      <c r="AU264" s="255" t="s">
        <v>84</v>
      </c>
      <c r="AV264" s="13" t="s">
        <v>84</v>
      </c>
      <c r="AW264" s="13" t="s">
        <v>32</v>
      </c>
      <c r="AX264" s="13" t="s">
        <v>77</v>
      </c>
      <c r="AY264" s="255" t="s">
        <v>124</v>
      </c>
    </row>
    <row r="265" s="13" customFormat="1">
      <c r="A265" s="13"/>
      <c r="B265" s="244"/>
      <c r="C265" s="245"/>
      <c r="D265" s="246" t="s">
        <v>139</v>
      </c>
      <c r="E265" s="247" t="s">
        <v>1</v>
      </c>
      <c r="F265" s="248" t="s">
        <v>388</v>
      </c>
      <c r="G265" s="245"/>
      <c r="H265" s="249">
        <v>11.92</v>
      </c>
      <c r="I265" s="250"/>
      <c r="J265" s="245"/>
      <c r="K265" s="245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139</v>
      </c>
      <c r="AU265" s="255" t="s">
        <v>84</v>
      </c>
      <c r="AV265" s="13" t="s">
        <v>84</v>
      </c>
      <c r="AW265" s="13" t="s">
        <v>32</v>
      </c>
      <c r="AX265" s="13" t="s">
        <v>77</v>
      </c>
      <c r="AY265" s="255" t="s">
        <v>124</v>
      </c>
    </row>
    <row r="266" s="13" customFormat="1">
      <c r="A266" s="13"/>
      <c r="B266" s="244"/>
      <c r="C266" s="245"/>
      <c r="D266" s="246" t="s">
        <v>139</v>
      </c>
      <c r="E266" s="247" t="s">
        <v>1</v>
      </c>
      <c r="F266" s="248" t="s">
        <v>389</v>
      </c>
      <c r="G266" s="245"/>
      <c r="H266" s="249">
        <v>11.199</v>
      </c>
      <c r="I266" s="250"/>
      <c r="J266" s="245"/>
      <c r="K266" s="245"/>
      <c r="L266" s="251"/>
      <c r="M266" s="252"/>
      <c r="N266" s="253"/>
      <c r="O266" s="253"/>
      <c r="P266" s="253"/>
      <c r="Q266" s="253"/>
      <c r="R266" s="253"/>
      <c r="S266" s="253"/>
      <c r="T266" s="25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5" t="s">
        <v>139</v>
      </c>
      <c r="AU266" s="255" t="s">
        <v>84</v>
      </c>
      <c r="AV266" s="13" t="s">
        <v>84</v>
      </c>
      <c r="AW266" s="13" t="s">
        <v>32</v>
      </c>
      <c r="AX266" s="13" t="s">
        <v>77</v>
      </c>
      <c r="AY266" s="255" t="s">
        <v>124</v>
      </c>
    </row>
    <row r="267" s="13" customFormat="1">
      <c r="A267" s="13"/>
      <c r="B267" s="244"/>
      <c r="C267" s="245"/>
      <c r="D267" s="246" t="s">
        <v>139</v>
      </c>
      <c r="E267" s="247" t="s">
        <v>1</v>
      </c>
      <c r="F267" s="248" t="s">
        <v>390</v>
      </c>
      <c r="G267" s="245"/>
      <c r="H267" s="249">
        <v>68.790000000000006</v>
      </c>
      <c r="I267" s="250"/>
      <c r="J267" s="245"/>
      <c r="K267" s="245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139</v>
      </c>
      <c r="AU267" s="255" t="s">
        <v>84</v>
      </c>
      <c r="AV267" s="13" t="s">
        <v>84</v>
      </c>
      <c r="AW267" s="13" t="s">
        <v>32</v>
      </c>
      <c r="AX267" s="13" t="s">
        <v>77</v>
      </c>
      <c r="AY267" s="255" t="s">
        <v>124</v>
      </c>
    </row>
    <row r="268" s="13" customFormat="1">
      <c r="A268" s="13"/>
      <c r="B268" s="244"/>
      <c r="C268" s="245"/>
      <c r="D268" s="246" t="s">
        <v>139</v>
      </c>
      <c r="E268" s="247" t="s">
        <v>1</v>
      </c>
      <c r="F268" s="248" t="s">
        <v>391</v>
      </c>
      <c r="G268" s="245"/>
      <c r="H268" s="249">
        <v>48.799999999999997</v>
      </c>
      <c r="I268" s="250"/>
      <c r="J268" s="245"/>
      <c r="K268" s="245"/>
      <c r="L268" s="251"/>
      <c r="M268" s="252"/>
      <c r="N268" s="253"/>
      <c r="O268" s="253"/>
      <c r="P268" s="253"/>
      <c r="Q268" s="253"/>
      <c r="R268" s="253"/>
      <c r="S268" s="253"/>
      <c r="T268" s="25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5" t="s">
        <v>139</v>
      </c>
      <c r="AU268" s="255" t="s">
        <v>84</v>
      </c>
      <c r="AV268" s="13" t="s">
        <v>84</v>
      </c>
      <c r="AW268" s="13" t="s">
        <v>32</v>
      </c>
      <c r="AX268" s="13" t="s">
        <v>77</v>
      </c>
      <c r="AY268" s="255" t="s">
        <v>124</v>
      </c>
    </row>
    <row r="269" s="16" customFormat="1">
      <c r="A269" s="16"/>
      <c r="B269" s="288"/>
      <c r="C269" s="289"/>
      <c r="D269" s="246" t="s">
        <v>139</v>
      </c>
      <c r="E269" s="290" t="s">
        <v>1</v>
      </c>
      <c r="F269" s="291" t="s">
        <v>293</v>
      </c>
      <c r="G269" s="289"/>
      <c r="H269" s="292">
        <v>183.459</v>
      </c>
      <c r="I269" s="293"/>
      <c r="J269" s="289"/>
      <c r="K269" s="289"/>
      <c r="L269" s="294"/>
      <c r="M269" s="295"/>
      <c r="N269" s="296"/>
      <c r="O269" s="296"/>
      <c r="P269" s="296"/>
      <c r="Q269" s="296"/>
      <c r="R269" s="296"/>
      <c r="S269" s="296"/>
      <c r="T269" s="297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98" t="s">
        <v>139</v>
      </c>
      <c r="AU269" s="298" t="s">
        <v>84</v>
      </c>
      <c r="AV269" s="16" t="s">
        <v>135</v>
      </c>
      <c r="AW269" s="16" t="s">
        <v>32</v>
      </c>
      <c r="AX269" s="16" t="s">
        <v>77</v>
      </c>
      <c r="AY269" s="298" t="s">
        <v>124</v>
      </c>
    </row>
    <row r="270" s="15" customFormat="1">
      <c r="A270" s="15"/>
      <c r="B270" s="267"/>
      <c r="C270" s="268"/>
      <c r="D270" s="246" t="s">
        <v>139</v>
      </c>
      <c r="E270" s="269" t="s">
        <v>1</v>
      </c>
      <c r="F270" s="270" t="s">
        <v>392</v>
      </c>
      <c r="G270" s="268"/>
      <c r="H270" s="269" t="s">
        <v>1</v>
      </c>
      <c r="I270" s="271"/>
      <c r="J270" s="268"/>
      <c r="K270" s="268"/>
      <c r="L270" s="272"/>
      <c r="M270" s="273"/>
      <c r="N270" s="274"/>
      <c r="O270" s="274"/>
      <c r="P270" s="274"/>
      <c r="Q270" s="274"/>
      <c r="R270" s="274"/>
      <c r="S270" s="274"/>
      <c r="T270" s="27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6" t="s">
        <v>139</v>
      </c>
      <c r="AU270" s="276" t="s">
        <v>84</v>
      </c>
      <c r="AV270" s="15" t="s">
        <v>82</v>
      </c>
      <c r="AW270" s="15" t="s">
        <v>32</v>
      </c>
      <c r="AX270" s="15" t="s">
        <v>77</v>
      </c>
      <c r="AY270" s="276" t="s">
        <v>124</v>
      </c>
    </row>
    <row r="271" s="13" customFormat="1">
      <c r="A271" s="13"/>
      <c r="B271" s="244"/>
      <c r="C271" s="245"/>
      <c r="D271" s="246" t="s">
        <v>139</v>
      </c>
      <c r="E271" s="247" t="s">
        <v>1</v>
      </c>
      <c r="F271" s="248" t="s">
        <v>393</v>
      </c>
      <c r="G271" s="245"/>
      <c r="H271" s="249">
        <v>183.459</v>
      </c>
      <c r="I271" s="250"/>
      <c r="J271" s="245"/>
      <c r="K271" s="245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139</v>
      </c>
      <c r="AU271" s="255" t="s">
        <v>84</v>
      </c>
      <c r="AV271" s="13" t="s">
        <v>84</v>
      </c>
      <c r="AW271" s="13" t="s">
        <v>32</v>
      </c>
      <c r="AX271" s="13" t="s">
        <v>77</v>
      </c>
      <c r="AY271" s="255" t="s">
        <v>124</v>
      </c>
    </row>
    <row r="272" s="15" customFormat="1">
      <c r="A272" s="15"/>
      <c r="B272" s="267"/>
      <c r="C272" s="268"/>
      <c r="D272" s="246" t="s">
        <v>139</v>
      </c>
      <c r="E272" s="269" t="s">
        <v>1</v>
      </c>
      <c r="F272" s="270" t="s">
        <v>394</v>
      </c>
      <c r="G272" s="268"/>
      <c r="H272" s="269" t="s">
        <v>1</v>
      </c>
      <c r="I272" s="271"/>
      <c r="J272" s="268"/>
      <c r="K272" s="268"/>
      <c r="L272" s="272"/>
      <c r="M272" s="273"/>
      <c r="N272" s="274"/>
      <c r="O272" s="274"/>
      <c r="P272" s="274"/>
      <c r="Q272" s="274"/>
      <c r="R272" s="274"/>
      <c r="S272" s="274"/>
      <c r="T272" s="27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6" t="s">
        <v>139</v>
      </c>
      <c r="AU272" s="276" t="s">
        <v>84</v>
      </c>
      <c r="AV272" s="15" t="s">
        <v>82</v>
      </c>
      <c r="AW272" s="15" t="s">
        <v>32</v>
      </c>
      <c r="AX272" s="15" t="s">
        <v>77</v>
      </c>
      <c r="AY272" s="276" t="s">
        <v>124</v>
      </c>
    </row>
    <row r="273" s="13" customFormat="1">
      <c r="A273" s="13"/>
      <c r="B273" s="244"/>
      <c r="C273" s="245"/>
      <c r="D273" s="246" t="s">
        <v>139</v>
      </c>
      <c r="E273" s="247" t="s">
        <v>1</v>
      </c>
      <c r="F273" s="248" t="s">
        <v>320</v>
      </c>
      <c r="G273" s="245"/>
      <c r="H273" s="249">
        <v>91.819999999999993</v>
      </c>
      <c r="I273" s="250"/>
      <c r="J273" s="245"/>
      <c r="K273" s="245"/>
      <c r="L273" s="251"/>
      <c r="M273" s="252"/>
      <c r="N273" s="253"/>
      <c r="O273" s="253"/>
      <c r="P273" s="253"/>
      <c r="Q273" s="253"/>
      <c r="R273" s="253"/>
      <c r="S273" s="253"/>
      <c r="T273" s="25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5" t="s">
        <v>139</v>
      </c>
      <c r="AU273" s="255" t="s">
        <v>84</v>
      </c>
      <c r="AV273" s="13" t="s">
        <v>84</v>
      </c>
      <c r="AW273" s="13" t="s">
        <v>32</v>
      </c>
      <c r="AX273" s="13" t="s">
        <v>77</v>
      </c>
      <c r="AY273" s="255" t="s">
        <v>124</v>
      </c>
    </row>
    <row r="274" s="14" customFormat="1">
      <c r="A274" s="14"/>
      <c r="B274" s="256"/>
      <c r="C274" s="257"/>
      <c r="D274" s="246" t="s">
        <v>139</v>
      </c>
      <c r="E274" s="258" t="s">
        <v>1</v>
      </c>
      <c r="F274" s="259" t="s">
        <v>142</v>
      </c>
      <c r="G274" s="257"/>
      <c r="H274" s="260">
        <v>509.738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6" t="s">
        <v>139</v>
      </c>
      <c r="AU274" s="266" t="s">
        <v>84</v>
      </c>
      <c r="AV274" s="14" t="s">
        <v>130</v>
      </c>
      <c r="AW274" s="14" t="s">
        <v>32</v>
      </c>
      <c r="AX274" s="14" t="s">
        <v>82</v>
      </c>
      <c r="AY274" s="266" t="s">
        <v>124</v>
      </c>
    </row>
    <row r="275" s="2" customFormat="1" ht="16.5" customHeight="1">
      <c r="A275" s="39"/>
      <c r="B275" s="40"/>
      <c r="C275" s="277" t="s">
        <v>395</v>
      </c>
      <c r="D275" s="277" t="s">
        <v>204</v>
      </c>
      <c r="E275" s="278" t="s">
        <v>396</v>
      </c>
      <c r="F275" s="279" t="s">
        <v>397</v>
      </c>
      <c r="G275" s="280" t="s">
        <v>153</v>
      </c>
      <c r="H275" s="281">
        <v>246.18199999999999</v>
      </c>
      <c r="I275" s="282"/>
      <c r="J275" s="283">
        <f>ROUND(I275*H275,2)</f>
        <v>0</v>
      </c>
      <c r="K275" s="284"/>
      <c r="L275" s="285"/>
      <c r="M275" s="286" t="s">
        <v>1</v>
      </c>
      <c r="N275" s="287" t="s">
        <v>42</v>
      </c>
      <c r="O275" s="92"/>
      <c r="P275" s="240">
        <f>O275*H275</f>
        <v>0</v>
      </c>
      <c r="Q275" s="240">
        <v>3.0000000000000001E-05</v>
      </c>
      <c r="R275" s="240">
        <f>Q275*H275</f>
        <v>0.0073854599999999999</v>
      </c>
      <c r="S275" s="240">
        <v>0</v>
      </c>
      <c r="T275" s="24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2" t="s">
        <v>162</v>
      </c>
      <c r="AT275" s="242" t="s">
        <v>204</v>
      </c>
      <c r="AU275" s="242" t="s">
        <v>84</v>
      </c>
      <c r="AY275" s="18" t="s">
        <v>124</v>
      </c>
      <c r="BE275" s="243">
        <f>IF(N275="základní",J275,0)</f>
        <v>0</v>
      </c>
      <c r="BF275" s="243">
        <f>IF(N275="snížená",J275,0)</f>
        <v>0</v>
      </c>
      <c r="BG275" s="243">
        <f>IF(N275="zákl. přenesená",J275,0)</f>
        <v>0</v>
      </c>
      <c r="BH275" s="243">
        <f>IF(N275="sníž. přenesená",J275,0)</f>
        <v>0</v>
      </c>
      <c r="BI275" s="243">
        <f>IF(N275="nulová",J275,0)</f>
        <v>0</v>
      </c>
      <c r="BJ275" s="18" t="s">
        <v>82</v>
      </c>
      <c r="BK275" s="243">
        <f>ROUND(I275*H275,2)</f>
        <v>0</v>
      </c>
      <c r="BL275" s="18" t="s">
        <v>130</v>
      </c>
      <c r="BM275" s="242" t="s">
        <v>398</v>
      </c>
    </row>
    <row r="276" s="13" customFormat="1">
      <c r="A276" s="13"/>
      <c r="B276" s="244"/>
      <c r="C276" s="245"/>
      <c r="D276" s="246" t="s">
        <v>139</v>
      </c>
      <c r="E276" s="247" t="s">
        <v>1</v>
      </c>
      <c r="F276" s="248" t="s">
        <v>399</v>
      </c>
      <c r="G276" s="245"/>
      <c r="H276" s="249">
        <v>246.18199999999999</v>
      </c>
      <c r="I276" s="250"/>
      <c r="J276" s="245"/>
      <c r="K276" s="245"/>
      <c r="L276" s="251"/>
      <c r="M276" s="252"/>
      <c r="N276" s="253"/>
      <c r="O276" s="253"/>
      <c r="P276" s="253"/>
      <c r="Q276" s="253"/>
      <c r="R276" s="253"/>
      <c r="S276" s="253"/>
      <c r="T276" s="25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5" t="s">
        <v>139</v>
      </c>
      <c r="AU276" s="255" t="s">
        <v>84</v>
      </c>
      <c r="AV276" s="13" t="s">
        <v>84</v>
      </c>
      <c r="AW276" s="13" t="s">
        <v>32</v>
      </c>
      <c r="AX276" s="13" t="s">
        <v>82</v>
      </c>
      <c r="AY276" s="255" t="s">
        <v>124</v>
      </c>
    </row>
    <row r="277" s="2" customFormat="1" ht="21.75" customHeight="1">
      <c r="A277" s="39"/>
      <c r="B277" s="40"/>
      <c r="C277" s="277" t="s">
        <v>400</v>
      </c>
      <c r="D277" s="277" t="s">
        <v>204</v>
      </c>
      <c r="E277" s="278" t="s">
        <v>401</v>
      </c>
      <c r="F277" s="279" t="s">
        <v>402</v>
      </c>
      <c r="G277" s="280" t="s">
        <v>153</v>
      </c>
      <c r="H277" s="281">
        <v>192.63200000000001</v>
      </c>
      <c r="I277" s="282"/>
      <c r="J277" s="283">
        <f>ROUND(I277*H277,2)</f>
        <v>0</v>
      </c>
      <c r="K277" s="284"/>
      <c r="L277" s="285"/>
      <c r="M277" s="286" t="s">
        <v>1</v>
      </c>
      <c r="N277" s="287" t="s">
        <v>42</v>
      </c>
      <c r="O277" s="92"/>
      <c r="P277" s="240">
        <f>O277*H277</f>
        <v>0</v>
      </c>
      <c r="Q277" s="240">
        <v>4.0000000000000003E-05</v>
      </c>
      <c r="R277" s="240">
        <f>Q277*H277</f>
        <v>0.007705280000000001</v>
      </c>
      <c r="S277" s="240">
        <v>0</v>
      </c>
      <c r="T277" s="24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2" t="s">
        <v>162</v>
      </c>
      <c r="AT277" s="242" t="s">
        <v>204</v>
      </c>
      <c r="AU277" s="242" t="s">
        <v>84</v>
      </c>
      <c r="AY277" s="18" t="s">
        <v>124</v>
      </c>
      <c r="BE277" s="243">
        <f>IF(N277="základní",J277,0)</f>
        <v>0</v>
      </c>
      <c r="BF277" s="243">
        <f>IF(N277="snížená",J277,0)</f>
        <v>0</v>
      </c>
      <c r="BG277" s="243">
        <f>IF(N277="zákl. přenesená",J277,0)</f>
        <v>0</v>
      </c>
      <c r="BH277" s="243">
        <f>IF(N277="sníž. přenesená",J277,0)</f>
        <v>0</v>
      </c>
      <c r="BI277" s="243">
        <f>IF(N277="nulová",J277,0)</f>
        <v>0</v>
      </c>
      <c r="BJ277" s="18" t="s">
        <v>82</v>
      </c>
      <c r="BK277" s="243">
        <f>ROUND(I277*H277,2)</f>
        <v>0</v>
      </c>
      <c r="BL277" s="18" t="s">
        <v>130</v>
      </c>
      <c r="BM277" s="242" t="s">
        <v>403</v>
      </c>
    </row>
    <row r="278" s="13" customFormat="1">
      <c r="A278" s="13"/>
      <c r="B278" s="244"/>
      <c r="C278" s="245"/>
      <c r="D278" s="246" t="s">
        <v>139</v>
      </c>
      <c r="E278" s="247" t="s">
        <v>1</v>
      </c>
      <c r="F278" s="248" t="s">
        <v>404</v>
      </c>
      <c r="G278" s="245"/>
      <c r="H278" s="249">
        <v>192.63200000000001</v>
      </c>
      <c r="I278" s="250"/>
      <c r="J278" s="245"/>
      <c r="K278" s="245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139</v>
      </c>
      <c r="AU278" s="255" t="s">
        <v>84</v>
      </c>
      <c r="AV278" s="13" t="s">
        <v>84</v>
      </c>
      <c r="AW278" s="13" t="s">
        <v>32</v>
      </c>
      <c r="AX278" s="13" t="s">
        <v>82</v>
      </c>
      <c r="AY278" s="255" t="s">
        <v>124</v>
      </c>
    </row>
    <row r="279" s="2" customFormat="1" ht="21.75" customHeight="1">
      <c r="A279" s="39"/>
      <c r="B279" s="40"/>
      <c r="C279" s="277" t="s">
        <v>385</v>
      </c>
      <c r="D279" s="277" t="s">
        <v>204</v>
      </c>
      <c r="E279" s="278" t="s">
        <v>405</v>
      </c>
      <c r="F279" s="279" t="s">
        <v>406</v>
      </c>
      <c r="G279" s="280" t="s">
        <v>153</v>
      </c>
      <c r="H279" s="281">
        <v>96.411000000000001</v>
      </c>
      <c r="I279" s="282"/>
      <c r="J279" s="283">
        <f>ROUND(I279*H279,2)</f>
        <v>0</v>
      </c>
      <c r="K279" s="284"/>
      <c r="L279" s="285"/>
      <c r="M279" s="286" t="s">
        <v>1</v>
      </c>
      <c r="N279" s="287" t="s">
        <v>42</v>
      </c>
      <c r="O279" s="92"/>
      <c r="P279" s="240">
        <f>O279*H279</f>
        <v>0</v>
      </c>
      <c r="Q279" s="240">
        <v>0.00020000000000000001</v>
      </c>
      <c r="R279" s="240">
        <f>Q279*H279</f>
        <v>0.019282200000000003</v>
      </c>
      <c r="S279" s="240">
        <v>0</v>
      </c>
      <c r="T279" s="24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2" t="s">
        <v>162</v>
      </c>
      <c r="AT279" s="242" t="s">
        <v>204</v>
      </c>
      <c r="AU279" s="242" t="s">
        <v>84</v>
      </c>
      <c r="AY279" s="18" t="s">
        <v>124</v>
      </c>
      <c r="BE279" s="243">
        <f>IF(N279="základní",J279,0)</f>
        <v>0</v>
      </c>
      <c r="BF279" s="243">
        <f>IF(N279="snížená",J279,0)</f>
        <v>0</v>
      </c>
      <c r="BG279" s="243">
        <f>IF(N279="zákl. přenesená",J279,0)</f>
        <v>0</v>
      </c>
      <c r="BH279" s="243">
        <f>IF(N279="sníž. přenesená",J279,0)</f>
        <v>0</v>
      </c>
      <c r="BI279" s="243">
        <f>IF(N279="nulová",J279,0)</f>
        <v>0</v>
      </c>
      <c r="BJ279" s="18" t="s">
        <v>82</v>
      </c>
      <c r="BK279" s="243">
        <f>ROUND(I279*H279,2)</f>
        <v>0</v>
      </c>
      <c r="BL279" s="18" t="s">
        <v>130</v>
      </c>
      <c r="BM279" s="242" t="s">
        <v>407</v>
      </c>
    </row>
    <row r="280" s="13" customFormat="1">
      <c r="A280" s="13"/>
      <c r="B280" s="244"/>
      <c r="C280" s="245"/>
      <c r="D280" s="246" t="s">
        <v>139</v>
      </c>
      <c r="E280" s="247" t="s">
        <v>1</v>
      </c>
      <c r="F280" s="248" t="s">
        <v>408</v>
      </c>
      <c r="G280" s="245"/>
      <c r="H280" s="249">
        <v>96.411000000000001</v>
      </c>
      <c r="I280" s="250"/>
      <c r="J280" s="245"/>
      <c r="K280" s="245"/>
      <c r="L280" s="251"/>
      <c r="M280" s="252"/>
      <c r="N280" s="253"/>
      <c r="O280" s="253"/>
      <c r="P280" s="253"/>
      <c r="Q280" s="253"/>
      <c r="R280" s="253"/>
      <c r="S280" s="253"/>
      <c r="T280" s="25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5" t="s">
        <v>139</v>
      </c>
      <c r="AU280" s="255" t="s">
        <v>84</v>
      </c>
      <c r="AV280" s="13" t="s">
        <v>84</v>
      </c>
      <c r="AW280" s="13" t="s">
        <v>32</v>
      </c>
      <c r="AX280" s="13" t="s">
        <v>82</v>
      </c>
      <c r="AY280" s="255" t="s">
        <v>124</v>
      </c>
    </row>
    <row r="281" s="2" customFormat="1" ht="21.75" customHeight="1">
      <c r="A281" s="39"/>
      <c r="B281" s="40"/>
      <c r="C281" s="230" t="s">
        <v>409</v>
      </c>
      <c r="D281" s="230" t="s">
        <v>126</v>
      </c>
      <c r="E281" s="231" t="s">
        <v>410</v>
      </c>
      <c r="F281" s="232" t="s">
        <v>411</v>
      </c>
      <c r="G281" s="233" t="s">
        <v>129</v>
      </c>
      <c r="H281" s="234">
        <v>332.98000000000002</v>
      </c>
      <c r="I281" s="235"/>
      <c r="J281" s="236">
        <f>ROUND(I281*H281,2)</f>
        <v>0</v>
      </c>
      <c r="K281" s="237"/>
      <c r="L281" s="45"/>
      <c r="M281" s="238" t="s">
        <v>1</v>
      </c>
      <c r="N281" s="239" t="s">
        <v>42</v>
      </c>
      <c r="O281" s="92"/>
      <c r="P281" s="240">
        <f>O281*H281</f>
        <v>0</v>
      </c>
      <c r="Q281" s="240">
        <v>0.00382</v>
      </c>
      <c r="R281" s="240">
        <f>Q281*H281</f>
        <v>1.2719836</v>
      </c>
      <c r="S281" s="240">
        <v>0</v>
      </c>
      <c r="T281" s="24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2" t="s">
        <v>130</v>
      </c>
      <c r="AT281" s="242" t="s">
        <v>126</v>
      </c>
      <c r="AU281" s="242" t="s">
        <v>84</v>
      </c>
      <c r="AY281" s="18" t="s">
        <v>124</v>
      </c>
      <c r="BE281" s="243">
        <f>IF(N281="základní",J281,0)</f>
        <v>0</v>
      </c>
      <c r="BF281" s="243">
        <f>IF(N281="snížená",J281,0)</f>
        <v>0</v>
      </c>
      <c r="BG281" s="243">
        <f>IF(N281="zákl. přenesená",J281,0)</f>
        <v>0</v>
      </c>
      <c r="BH281" s="243">
        <f>IF(N281="sníž. přenesená",J281,0)</f>
        <v>0</v>
      </c>
      <c r="BI281" s="243">
        <f>IF(N281="nulová",J281,0)</f>
        <v>0</v>
      </c>
      <c r="BJ281" s="18" t="s">
        <v>82</v>
      </c>
      <c r="BK281" s="243">
        <f>ROUND(I281*H281,2)</f>
        <v>0</v>
      </c>
      <c r="BL281" s="18" t="s">
        <v>130</v>
      </c>
      <c r="BM281" s="242" t="s">
        <v>412</v>
      </c>
    </row>
    <row r="282" s="2" customFormat="1" ht="21.75" customHeight="1">
      <c r="A282" s="39"/>
      <c r="B282" s="40"/>
      <c r="C282" s="230" t="s">
        <v>413</v>
      </c>
      <c r="D282" s="230" t="s">
        <v>126</v>
      </c>
      <c r="E282" s="231" t="s">
        <v>414</v>
      </c>
      <c r="F282" s="232" t="s">
        <v>415</v>
      </c>
      <c r="G282" s="233" t="s">
        <v>129</v>
      </c>
      <c r="H282" s="234">
        <v>64</v>
      </c>
      <c r="I282" s="235"/>
      <c r="J282" s="236">
        <f>ROUND(I282*H282,2)</f>
        <v>0</v>
      </c>
      <c r="K282" s="237"/>
      <c r="L282" s="45"/>
      <c r="M282" s="238" t="s">
        <v>1</v>
      </c>
      <c r="N282" s="239" t="s">
        <v>42</v>
      </c>
      <c r="O282" s="92"/>
      <c r="P282" s="240">
        <f>O282*H282</f>
        <v>0</v>
      </c>
      <c r="Q282" s="240">
        <v>0.00628</v>
      </c>
      <c r="R282" s="240">
        <f>Q282*H282</f>
        <v>0.40192</v>
      </c>
      <c r="S282" s="240">
        <v>0</v>
      </c>
      <c r="T282" s="24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2" t="s">
        <v>130</v>
      </c>
      <c r="AT282" s="242" t="s">
        <v>126</v>
      </c>
      <c r="AU282" s="242" t="s">
        <v>84</v>
      </c>
      <c r="AY282" s="18" t="s">
        <v>124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8" t="s">
        <v>82</v>
      </c>
      <c r="BK282" s="243">
        <f>ROUND(I282*H282,2)</f>
        <v>0</v>
      </c>
      <c r="BL282" s="18" t="s">
        <v>130</v>
      </c>
      <c r="BM282" s="242" t="s">
        <v>416</v>
      </c>
    </row>
    <row r="283" s="2" customFormat="1" ht="21.75" customHeight="1">
      <c r="A283" s="39"/>
      <c r="B283" s="40"/>
      <c r="C283" s="230" t="s">
        <v>417</v>
      </c>
      <c r="D283" s="230" t="s">
        <v>126</v>
      </c>
      <c r="E283" s="231" t="s">
        <v>418</v>
      </c>
      <c r="F283" s="232" t="s">
        <v>419</v>
      </c>
      <c r="G283" s="233" t="s">
        <v>129</v>
      </c>
      <c r="H283" s="234">
        <v>485.59100000000001</v>
      </c>
      <c r="I283" s="235"/>
      <c r="J283" s="236">
        <f>ROUND(I283*H283,2)</f>
        <v>0</v>
      </c>
      <c r="K283" s="237"/>
      <c r="L283" s="45"/>
      <c r="M283" s="238" t="s">
        <v>1</v>
      </c>
      <c r="N283" s="239" t="s">
        <v>42</v>
      </c>
      <c r="O283" s="92"/>
      <c r="P283" s="240">
        <f>O283*H283</f>
        <v>0</v>
      </c>
      <c r="Q283" s="240">
        <v>0.00348</v>
      </c>
      <c r="R283" s="240">
        <f>Q283*H283</f>
        <v>1.6898566800000001</v>
      </c>
      <c r="S283" s="240">
        <v>0</v>
      </c>
      <c r="T283" s="24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2" t="s">
        <v>130</v>
      </c>
      <c r="AT283" s="242" t="s">
        <v>126</v>
      </c>
      <c r="AU283" s="242" t="s">
        <v>84</v>
      </c>
      <c r="AY283" s="18" t="s">
        <v>124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8" t="s">
        <v>82</v>
      </c>
      <c r="BK283" s="243">
        <f>ROUND(I283*H283,2)</f>
        <v>0</v>
      </c>
      <c r="BL283" s="18" t="s">
        <v>130</v>
      </c>
      <c r="BM283" s="242" t="s">
        <v>420</v>
      </c>
    </row>
    <row r="284" s="13" customFormat="1">
      <c r="A284" s="13"/>
      <c r="B284" s="244"/>
      <c r="C284" s="245"/>
      <c r="D284" s="246" t="s">
        <v>139</v>
      </c>
      <c r="E284" s="247" t="s">
        <v>1</v>
      </c>
      <c r="F284" s="248" t="s">
        <v>421</v>
      </c>
      <c r="G284" s="245"/>
      <c r="H284" s="249">
        <v>485.59100000000001</v>
      </c>
      <c r="I284" s="250"/>
      <c r="J284" s="245"/>
      <c r="K284" s="245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139</v>
      </c>
      <c r="AU284" s="255" t="s">
        <v>84</v>
      </c>
      <c r="AV284" s="13" t="s">
        <v>84</v>
      </c>
      <c r="AW284" s="13" t="s">
        <v>32</v>
      </c>
      <c r="AX284" s="13" t="s">
        <v>82</v>
      </c>
      <c r="AY284" s="255" t="s">
        <v>124</v>
      </c>
    </row>
    <row r="285" s="2" customFormat="1" ht="21.75" customHeight="1">
      <c r="A285" s="39"/>
      <c r="B285" s="40"/>
      <c r="C285" s="230" t="s">
        <v>422</v>
      </c>
      <c r="D285" s="230" t="s">
        <v>126</v>
      </c>
      <c r="E285" s="231" t="s">
        <v>423</v>
      </c>
      <c r="F285" s="232" t="s">
        <v>424</v>
      </c>
      <c r="G285" s="233" t="s">
        <v>129</v>
      </c>
      <c r="H285" s="234">
        <v>154.26300000000001</v>
      </c>
      <c r="I285" s="235"/>
      <c r="J285" s="236">
        <f>ROUND(I285*H285,2)</f>
        <v>0</v>
      </c>
      <c r="K285" s="237"/>
      <c r="L285" s="45"/>
      <c r="M285" s="238" t="s">
        <v>1</v>
      </c>
      <c r="N285" s="239" t="s">
        <v>42</v>
      </c>
      <c r="O285" s="92"/>
      <c r="P285" s="240">
        <f>O285*H285</f>
        <v>0</v>
      </c>
      <c r="Q285" s="240">
        <v>0</v>
      </c>
      <c r="R285" s="240">
        <f>Q285*H285</f>
        <v>0</v>
      </c>
      <c r="S285" s="240">
        <v>0</v>
      </c>
      <c r="T285" s="24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2" t="s">
        <v>130</v>
      </c>
      <c r="AT285" s="242" t="s">
        <v>126</v>
      </c>
      <c r="AU285" s="242" t="s">
        <v>84</v>
      </c>
      <c r="AY285" s="18" t="s">
        <v>124</v>
      </c>
      <c r="BE285" s="243">
        <f>IF(N285="základní",J285,0)</f>
        <v>0</v>
      </c>
      <c r="BF285" s="243">
        <f>IF(N285="snížená",J285,0)</f>
        <v>0</v>
      </c>
      <c r="BG285" s="243">
        <f>IF(N285="zákl. přenesená",J285,0)</f>
        <v>0</v>
      </c>
      <c r="BH285" s="243">
        <f>IF(N285="sníž. přenesená",J285,0)</f>
        <v>0</v>
      </c>
      <c r="BI285" s="243">
        <f>IF(N285="nulová",J285,0)</f>
        <v>0</v>
      </c>
      <c r="BJ285" s="18" t="s">
        <v>82</v>
      </c>
      <c r="BK285" s="243">
        <f>ROUND(I285*H285,2)</f>
        <v>0</v>
      </c>
      <c r="BL285" s="18" t="s">
        <v>130</v>
      </c>
      <c r="BM285" s="242" t="s">
        <v>425</v>
      </c>
    </row>
    <row r="286" s="13" customFormat="1">
      <c r="A286" s="13"/>
      <c r="B286" s="244"/>
      <c r="C286" s="245"/>
      <c r="D286" s="246" t="s">
        <v>139</v>
      </c>
      <c r="E286" s="247" t="s">
        <v>1</v>
      </c>
      <c r="F286" s="248" t="s">
        <v>426</v>
      </c>
      <c r="G286" s="245"/>
      <c r="H286" s="249">
        <v>21.716999999999999</v>
      </c>
      <c r="I286" s="250"/>
      <c r="J286" s="245"/>
      <c r="K286" s="245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139</v>
      </c>
      <c r="AU286" s="255" t="s">
        <v>84</v>
      </c>
      <c r="AV286" s="13" t="s">
        <v>84</v>
      </c>
      <c r="AW286" s="13" t="s">
        <v>32</v>
      </c>
      <c r="AX286" s="13" t="s">
        <v>77</v>
      </c>
      <c r="AY286" s="255" t="s">
        <v>124</v>
      </c>
    </row>
    <row r="287" s="13" customFormat="1">
      <c r="A287" s="13"/>
      <c r="B287" s="244"/>
      <c r="C287" s="245"/>
      <c r="D287" s="246" t="s">
        <v>139</v>
      </c>
      <c r="E287" s="247" t="s">
        <v>1</v>
      </c>
      <c r="F287" s="248" t="s">
        <v>427</v>
      </c>
      <c r="G287" s="245"/>
      <c r="H287" s="249">
        <v>39.158000000000001</v>
      </c>
      <c r="I287" s="250"/>
      <c r="J287" s="245"/>
      <c r="K287" s="245"/>
      <c r="L287" s="251"/>
      <c r="M287" s="252"/>
      <c r="N287" s="253"/>
      <c r="O287" s="253"/>
      <c r="P287" s="253"/>
      <c r="Q287" s="253"/>
      <c r="R287" s="253"/>
      <c r="S287" s="253"/>
      <c r="T287" s="25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5" t="s">
        <v>139</v>
      </c>
      <c r="AU287" s="255" t="s">
        <v>84</v>
      </c>
      <c r="AV287" s="13" t="s">
        <v>84</v>
      </c>
      <c r="AW287" s="13" t="s">
        <v>32</v>
      </c>
      <c r="AX287" s="13" t="s">
        <v>77</v>
      </c>
      <c r="AY287" s="255" t="s">
        <v>124</v>
      </c>
    </row>
    <row r="288" s="16" customFormat="1">
      <c r="A288" s="16"/>
      <c r="B288" s="288"/>
      <c r="C288" s="289"/>
      <c r="D288" s="246" t="s">
        <v>139</v>
      </c>
      <c r="E288" s="290" t="s">
        <v>1</v>
      </c>
      <c r="F288" s="291" t="s">
        <v>293</v>
      </c>
      <c r="G288" s="289"/>
      <c r="H288" s="292">
        <v>60.875</v>
      </c>
      <c r="I288" s="293"/>
      <c r="J288" s="289"/>
      <c r="K288" s="289"/>
      <c r="L288" s="294"/>
      <c r="M288" s="295"/>
      <c r="N288" s="296"/>
      <c r="O288" s="296"/>
      <c r="P288" s="296"/>
      <c r="Q288" s="296"/>
      <c r="R288" s="296"/>
      <c r="S288" s="296"/>
      <c r="T288" s="297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98" t="s">
        <v>139</v>
      </c>
      <c r="AU288" s="298" t="s">
        <v>84</v>
      </c>
      <c r="AV288" s="16" t="s">
        <v>135</v>
      </c>
      <c r="AW288" s="16" t="s">
        <v>32</v>
      </c>
      <c r="AX288" s="16" t="s">
        <v>77</v>
      </c>
      <c r="AY288" s="298" t="s">
        <v>124</v>
      </c>
    </row>
    <row r="289" s="13" customFormat="1">
      <c r="A289" s="13"/>
      <c r="B289" s="244"/>
      <c r="C289" s="245"/>
      <c r="D289" s="246" t="s">
        <v>139</v>
      </c>
      <c r="E289" s="247" t="s">
        <v>1</v>
      </c>
      <c r="F289" s="248" t="s">
        <v>428</v>
      </c>
      <c r="G289" s="245"/>
      <c r="H289" s="249">
        <v>57.103000000000002</v>
      </c>
      <c r="I289" s="250"/>
      <c r="J289" s="245"/>
      <c r="K289" s="245"/>
      <c r="L289" s="251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5" t="s">
        <v>139</v>
      </c>
      <c r="AU289" s="255" t="s">
        <v>84</v>
      </c>
      <c r="AV289" s="13" t="s">
        <v>84</v>
      </c>
      <c r="AW289" s="13" t="s">
        <v>32</v>
      </c>
      <c r="AX289" s="13" t="s">
        <v>77</v>
      </c>
      <c r="AY289" s="255" t="s">
        <v>124</v>
      </c>
    </row>
    <row r="290" s="13" customFormat="1">
      <c r="A290" s="13"/>
      <c r="B290" s="244"/>
      <c r="C290" s="245"/>
      <c r="D290" s="246" t="s">
        <v>139</v>
      </c>
      <c r="E290" s="247" t="s">
        <v>1</v>
      </c>
      <c r="F290" s="248" t="s">
        <v>429</v>
      </c>
      <c r="G290" s="245"/>
      <c r="H290" s="249">
        <v>36.284999999999997</v>
      </c>
      <c r="I290" s="250"/>
      <c r="J290" s="245"/>
      <c r="K290" s="245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139</v>
      </c>
      <c r="AU290" s="255" t="s">
        <v>84</v>
      </c>
      <c r="AV290" s="13" t="s">
        <v>84</v>
      </c>
      <c r="AW290" s="13" t="s">
        <v>32</v>
      </c>
      <c r="AX290" s="13" t="s">
        <v>77</v>
      </c>
      <c r="AY290" s="255" t="s">
        <v>124</v>
      </c>
    </row>
    <row r="291" s="16" customFormat="1">
      <c r="A291" s="16"/>
      <c r="B291" s="288"/>
      <c r="C291" s="289"/>
      <c r="D291" s="246" t="s">
        <v>139</v>
      </c>
      <c r="E291" s="290" t="s">
        <v>1</v>
      </c>
      <c r="F291" s="291" t="s">
        <v>293</v>
      </c>
      <c r="G291" s="289"/>
      <c r="H291" s="292">
        <v>93.388000000000005</v>
      </c>
      <c r="I291" s="293"/>
      <c r="J291" s="289"/>
      <c r="K291" s="289"/>
      <c r="L291" s="294"/>
      <c r="M291" s="295"/>
      <c r="N291" s="296"/>
      <c r="O291" s="296"/>
      <c r="P291" s="296"/>
      <c r="Q291" s="296"/>
      <c r="R291" s="296"/>
      <c r="S291" s="296"/>
      <c r="T291" s="297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98" t="s">
        <v>139</v>
      </c>
      <c r="AU291" s="298" t="s">
        <v>84</v>
      </c>
      <c r="AV291" s="16" t="s">
        <v>135</v>
      </c>
      <c r="AW291" s="16" t="s">
        <v>32</v>
      </c>
      <c r="AX291" s="16" t="s">
        <v>77</v>
      </c>
      <c r="AY291" s="298" t="s">
        <v>124</v>
      </c>
    </row>
    <row r="292" s="14" customFormat="1">
      <c r="A292" s="14"/>
      <c r="B292" s="256"/>
      <c r="C292" s="257"/>
      <c r="D292" s="246" t="s">
        <v>139</v>
      </c>
      <c r="E292" s="258" t="s">
        <v>1</v>
      </c>
      <c r="F292" s="259" t="s">
        <v>142</v>
      </c>
      <c r="G292" s="257"/>
      <c r="H292" s="260">
        <v>154.26300000000001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6" t="s">
        <v>139</v>
      </c>
      <c r="AU292" s="266" t="s">
        <v>84</v>
      </c>
      <c r="AV292" s="14" t="s">
        <v>130</v>
      </c>
      <c r="AW292" s="14" t="s">
        <v>32</v>
      </c>
      <c r="AX292" s="14" t="s">
        <v>82</v>
      </c>
      <c r="AY292" s="266" t="s">
        <v>124</v>
      </c>
    </row>
    <row r="293" s="2" customFormat="1" ht="16.5" customHeight="1">
      <c r="A293" s="39"/>
      <c r="B293" s="40"/>
      <c r="C293" s="230" t="s">
        <v>430</v>
      </c>
      <c r="D293" s="230" t="s">
        <v>126</v>
      </c>
      <c r="E293" s="231" t="s">
        <v>431</v>
      </c>
      <c r="F293" s="232" t="s">
        <v>432</v>
      </c>
      <c r="G293" s="233" t="s">
        <v>129</v>
      </c>
      <c r="H293" s="234">
        <v>261.87299999999999</v>
      </c>
      <c r="I293" s="235"/>
      <c r="J293" s="236">
        <f>ROUND(I293*H293,2)</f>
        <v>0</v>
      </c>
      <c r="K293" s="237"/>
      <c r="L293" s="45"/>
      <c r="M293" s="238" t="s">
        <v>1</v>
      </c>
      <c r="N293" s="239" t="s">
        <v>42</v>
      </c>
      <c r="O293" s="92"/>
      <c r="P293" s="240">
        <f>O293*H293</f>
        <v>0</v>
      </c>
      <c r="Q293" s="240">
        <v>0</v>
      </c>
      <c r="R293" s="240">
        <f>Q293*H293</f>
        <v>0</v>
      </c>
      <c r="S293" s="240">
        <v>0</v>
      </c>
      <c r="T293" s="24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2" t="s">
        <v>130</v>
      </c>
      <c r="AT293" s="242" t="s">
        <v>126</v>
      </c>
      <c r="AU293" s="242" t="s">
        <v>84</v>
      </c>
      <c r="AY293" s="18" t="s">
        <v>124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8" t="s">
        <v>82</v>
      </c>
      <c r="BK293" s="243">
        <f>ROUND(I293*H293,2)</f>
        <v>0</v>
      </c>
      <c r="BL293" s="18" t="s">
        <v>130</v>
      </c>
      <c r="BM293" s="242" t="s">
        <v>433</v>
      </c>
    </row>
    <row r="294" s="13" customFormat="1">
      <c r="A294" s="13"/>
      <c r="B294" s="244"/>
      <c r="C294" s="245"/>
      <c r="D294" s="246" t="s">
        <v>139</v>
      </c>
      <c r="E294" s="247" t="s">
        <v>1</v>
      </c>
      <c r="F294" s="248" t="s">
        <v>434</v>
      </c>
      <c r="G294" s="245"/>
      <c r="H294" s="249">
        <v>401.87299999999999</v>
      </c>
      <c r="I294" s="250"/>
      <c r="J294" s="245"/>
      <c r="K294" s="245"/>
      <c r="L294" s="251"/>
      <c r="M294" s="252"/>
      <c r="N294" s="253"/>
      <c r="O294" s="253"/>
      <c r="P294" s="253"/>
      <c r="Q294" s="253"/>
      <c r="R294" s="253"/>
      <c r="S294" s="253"/>
      <c r="T294" s="25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5" t="s">
        <v>139</v>
      </c>
      <c r="AU294" s="255" t="s">
        <v>84</v>
      </c>
      <c r="AV294" s="13" t="s">
        <v>84</v>
      </c>
      <c r="AW294" s="13" t="s">
        <v>32</v>
      </c>
      <c r="AX294" s="13" t="s">
        <v>77</v>
      </c>
      <c r="AY294" s="255" t="s">
        <v>124</v>
      </c>
    </row>
    <row r="295" s="13" customFormat="1">
      <c r="A295" s="13"/>
      <c r="B295" s="244"/>
      <c r="C295" s="245"/>
      <c r="D295" s="246" t="s">
        <v>139</v>
      </c>
      <c r="E295" s="247" t="s">
        <v>1</v>
      </c>
      <c r="F295" s="248" t="s">
        <v>435</v>
      </c>
      <c r="G295" s="245"/>
      <c r="H295" s="249">
        <v>-140</v>
      </c>
      <c r="I295" s="250"/>
      <c r="J295" s="245"/>
      <c r="K295" s="245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139</v>
      </c>
      <c r="AU295" s="255" t="s">
        <v>84</v>
      </c>
      <c r="AV295" s="13" t="s">
        <v>84</v>
      </c>
      <c r="AW295" s="13" t="s">
        <v>32</v>
      </c>
      <c r="AX295" s="13" t="s">
        <v>77</v>
      </c>
      <c r="AY295" s="255" t="s">
        <v>124</v>
      </c>
    </row>
    <row r="296" s="14" customFormat="1">
      <c r="A296" s="14"/>
      <c r="B296" s="256"/>
      <c r="C296" s="257"/>
      <c r="D296" s="246" t="s">
        <v>139</v>
      </c>
      <c r="E296" s="258" t="s">
        <v>1</v>
      </c>
      <c r="F296" s="259" t="s">
        <v>142</v>
      </c>
      <c r="G296" s="257"/>
      <c r="H296" s="260">
        <v>261.87299999999999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6" t="s">
        <v>139</v>
      </c>
      <c r="AU296" s="266" t="s">
        <v>84</v>
      </c>
      <c r="AV296" s="14" t="s">
        <v>130</v>
      </c>
      <c r="AW296" s="14" t="s">
        <v>32</v>
      </c>
      <c r="AX296" s="14" t="s">
        <v>82</v>
      </c>
      <c r="AY296" s="266" t="s">
        <v>124</v>
      </c>
    </row>
    <row r="297" s="12" customFormat="1" ht="22.8" customHeight="1">
      <c r="A297" s="12"/>
      <c r="B297" s="214"/>
      <c r="C297" s="215"/>
      <c r="D297" s="216" t="s">
        <v>76</v>
      </c>
      <c r="E297" s="228" t="s">
        <v>167</v>
      </c>
      <c r="F297" s="228" t="s">
        <v>436</v>
      </c>
      <c r="G297" s="215"/>
      <c r="H297" s="215"/>
      <c r="I297" s="218"/>
      <c r="J297" s="229">
        <f>BK297</f>
        <v>0</v>
      </c>
      <c r="K297" s="215"/>
      <c r="L297" s="220"/>
      <c r="M297" s="221"/>
      <c r="N297" s="222"/>
      <c r="O297" s="222"/>
      <c r="P297" s="223">
        <f>SUM(P298:P328)</f>
        <v>0</v>
      </c>
      <c r="Q297" s="222"/>
      <c r="R297" s="223">
        <f>SUM(R298:R328)</f>
        <v>3.831</v>
      </c>
      <c r="S297" s="222"/>
      <c r="T297" s="224">
        <f>SUM(T298:T328)</f>
        <v>8.7723999999999993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5" t="s">
        <v>82</v>
      </c>
      <c r="AT297" s="226" t="s">
        <v>76</v>
      </c>
      <c r="AU297" s="226" t="s">
        <v>82</v>
      </c>
      <c r="AY297" s="225" t="s">
        <v>124</v>
      </c>
      <c r="BK297" s="227">
        <f>SUM(BK298:BK328)</f>
        <v>0</v>
      </c>
    </row>
    <row r="298" s="2" customFormat="1" ht="21.75" customHeight="1">
      <c r="A298" s="39"/>
      <c r="B298" s="40"/>
      <c r="C298" s="230" t="s">
        <v>437</v>
      </c>
      <c r="D298" s="230" t="s">
        <v>126</v>
      </c>
      <c r="E298" s="231" t="s">
        <v>438</v>
      </c>
      <c r="F298" s="232" t="s">
        <v>439</v>
      </c>
      <c r="G298" s="233" t="s">
        <v>153</v>
      </c>
      <c r="H298" s="234">
        <v>3</v>
      </c>
      <c r="I298" s="235"/>
      <c r="J298" s="236">
        <f>ROUND(I298*H298,2)</f>
        <v>0</v>
      </c>
      <c r="K298" s="237"/>
      <c r="L298" s="45"/>
      <c r="M298" s="238" t="s">
        <v>1</v>
      </c>
      <c r="N298" s="239" t="s">
        <v>42</v>
      </c>
      <c r="O298" s="92"/>
      <c r="P298" s="240">
        <f>O298*H298</f>
        <v>0</v>
      </c>
      <c r="Q298" s="240">
        <v>0.15540000000000001</v>
      </c>
      <c r="R298" s="240">
        <f>Q298*H298</f>
        <v>0.46620000000000006</v>
      </c>
      <c r="S298" s="240">
        <v>0</v>
      </c>
      <c r="T298" s="24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2" t="s">
        <v>130</v>
      </c>
      <c r="AT298" s="242" t="s">
        <v>126</v>
      </c>
      <c r="AU298" s="242" t="s">
        <v>84</v>
      </c>
      <c r="AY298" s="18" t="s">
        <v>124</v>
      </c>
      <c r="BE298" s="243">
        <f>IF(N298="základní",J298,0)</f>
        <v>0</v>
      </c>
      <c r="BF298" s="243">
        <f>IF(N298="snížená",J298,0)</f>
        <v>0</v>
      </c>
      <c r="BG298" s="243">
        <f>IF(N298="zákl. přenesená",J298,0)</f>
        <v>0</v>
      </c>
      <c r="BH298" s="243">
        <f>IF(N298="sníž. přenesená",J298,0)</f>
        <v>0</v>
      </c>
      <c r="BI298" s="243">
        <f>IF(N298="nulová",J298,0)</f>
        <v>0</v>
      </c>
      <c r="BJ298" s="18" t="s">
        <v>82</v>
      </c>
      <c r="BK298" s="243">
        <f>ROUND(I298*H298,2)</f>
        <v>0</v>
      </c>
      <c r="BL298" s="18" t="s">
        <v>130</v>
      </c>
      <c r="BM298" s="242" t="s">
        <v>440</v>
      </c>
    </row>
    <row r="299" s="15" customFormat="1">
      <c r="A299" s="15"/>
      <c r="B299" s="267"/>
      <c r="C299" s="268"/>
      <c r="D299" s="246" t="s">
        <v>139</v>
      </c>
      <c r="E299" s="269" t="s">
        <v>1</v>
      </c>
      <c r="F299" s="270" t="s">
        <v>441</v>
      </c>
      <c r="G299" s="268"/>
      <c r="H299" s="269" t="s">
        <v>1</v>
      </c>
      <c r="I299" s="271"/>
      <c r="J299" s="268"/>
      <c r="K299" s="268"/>
      <c r="L299" s="272"/>
      <c r="M299" s="273"/>
      <c r="N299" s="274"/>
      <c r="O299" s="274"/>
      <c r="P299" s="274"/>
      <c r="Q299" s="274"/>
      <c r="R299" s="274"/>
      <c r="S299" s="274"/>
      <c r="T299" s="27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6" t="s">
        <v>139</v>
      </c>
      <c r="AU299" s="276" t="s">
        <v>84</v>
      </c>
      <c r="AV299" s="15" t="s">
        <v>82</v>
      </c>
      <c r="AW299" s="15" t="s">
        <v>32</v>
      </c>
      <c r="AX299" s="15" t="s">
        <v>77</v>
      </c>
      <c r="AY299" s="276" t="s">
        <v>124</v>
      </c>
    </row>
    <row r="300" s="13" customFormat="1">
      <c r="A300" s="13"/>
      <c r="B300" s="244"/>
      <c r="C300" s="245"/>
      <c r="D300" s="246" t="s">
        <v>139</v>
      </c>
      <c r="E300" s="247" t="s">
        <v>1</v>
      </c>
      <c r="F300" s="248" t="s">
        <v>135</v>
      </c>
      <c r="G300" s="245"/>
      <c r="H300" s="249">
        <v>3</v>
      </c>
      <c r="I300" s="250"/>
      <c r="J300" s="245"/>
      <c r="K300" s="245"/>
      <c r="L300" s="251"/>
      <c r="M300" s="252"/>
      <c r="N300" s="253"/>
      <c r="O300" s="253"/>
      <c r="P300" s="253"/>
      <c r="Q300" s="253"/>
      <c r="R300" s="253"/>
      <c r="S300" s="253"/>
      <c r="T300" s="25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5" t="s">
        <v>139</v>
      </c>
      <c r="AU300" s="255" t="s">
        <v>84</v>
      </c>
      <c r="AV300" s="13" t="s">
        <v>84</v>
      </c>
      <c r="AW300" s="13" t="s">
        <v>32</v>
      </c>
      <c r="AX300" s="13" t="s">
        <v>82</v>
      </c>
      <c r="AY300" s="255" t="s">
        <v>124</v>
      </c>
    </row>
    <row r="301" s="2" customFormat="1" ht="16.5" customHeight="1">
      <c r="A301" s="39"/>
      <c r="B301" s="40"/>
      <c r="C301" s="230" t="s">
        <v>442</v>
      </c>
      <c r="D301" s="230" t="s">
        <v>126</v>
      </c>
      <c r="E301" s="231" t="s">
        <v>443</v>
      </c>
      <c r="F301" s="232" t="s">
        <v>444</v>
      </c>
      <c r="G301" s="233" t="s">
        <v>153</v>
      </c>
      <c r="H301" s="234">
        <v>21</v>
      </c>
      <c r="I301" s="235"/>
      <c r="J301" s="236">
        <f>ROUND(I301*H301,2)</f>
        <v>0</v>
      </c>
      <c r="K301" s="237"/>
      <c r="L301" s="45"/>
      <c r="M301" s="238" t="s">
        <v>1</v>
      </c>
      <c r="N301" s="239" t="s">
        <v>42</v>
      </c>
      <c r="O301" s="92"/>
      <c r="P301" s="240">
        <f>O301*H301</f>
        <v>0</v>
      </c>
      <c r="Q301" s="240">
        <v>0</v>
      </c>
      <c r="R301" s="240">
        <f>Q301*H301</f>
        <v>0</v>
      </c>
      <c r="S301" s="240">
        <v>0</v>
      </c>
      <c r="T301" s="24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2" t="s">
        <v>130</v>
      </c>
      <c r="AT301" s="242" t="s">
        <v>126</v>
      </c>
      <c r="AU301" s="242" t="s">
        <v>84</v>
      </c>
      <c r="AY301" s="18" t="s">
        <v>124</v>
      </c>
      <c r="BE301" s="243">
        <f>IF(N301="základní",J301,0)</f>
        <v>0</v>
      </c>
      <c r="BF301" s="243">
        <f>IF(N301="snížená",J301,0)</f>
        <v>0</v>
      </c>
      <c r="BG301" s="243">
        <f>IF(N301="zákl. přenesená",J301,0)</f>
        <v>0</v>
      </c>
      <c r="BH301" s="243">
        <f>IF(N301="sníž. přenesená",J301,0)</f>
        <v>0</v>
      </c>
      <c r="BI301" s="243">
        <f>IF(N301="nulová",J301,0)</f>
        <v>0</v>
      </c>
      <c r="BJ301" s="18" t="s">
        <v>82</v>
      </c>
      <c r="BK301" s="243">
        <f>ROUND(I301*H301,2)</f>
        <v>0</v>
      </c>
      <c r="BL301" s="18" t="s">
        <v>130</v>
      </c>
      <c r="BM301" s="242" t="s">
        <v>445</v>
      </c>
    </row>
    <row r="302" s="13" customFormat="1">
      <c r="A302" s="13"/>
      <c r="B302" s="244"/>
      <c r="C302" s="245"/>
      <c r="D302" s="246" t="s">
        <v>139</v>
      </c>
      <c r="E302" s="247" t="s">
        <v>1</v>
      </c>
      <c r="F302" s="248" t="s">
        <v>446</v>
      </c>
      <c r="G302" s="245"/>
      <c r="H302" s="249">
        <v>21</v>
      </c>
      <c r="I302" s="250"/>
      <c r="J302" s="245"/>
      <c r="K302" s="245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139</v>
      </c>
      <c r="AU302" s="255" t="s">
        <v>84</v>
      </c>
      <c r="AV302" s="13" t="s">
        <v>84</v>
      </c>
      <c r="AW302" s="13" t="s">
        <v>32</v>
      </c>
      <c r="AX302" s="13" t="s">
        <v>82</v>
      </c>
      <c r="AY302" s="255" t="s">
        <v>124</v>
      </c>
    </row>
    <row r="303" s="2" customFormat="1" ht="16.5" customHeight="1">
      <c r="A303" s="39"/>
      <c r="B303" s="40"/>
      <c r="C303" s="230" t="s">
        <v>447</v>
      </c>
      <c r="D303" s="230" t="s">
        <v>126</v>
      </c>
      <c r="E303" s="231" t="s">
        <v>448</v>
      </c>
      <c r="F303" s="232" t="s">
        <v>449</v>
      </c>
      <c r="G303" s="233" t="s">
        <v>153</v>
      </c>
      <c r="H303" s="234">
        <v>60</v>
      </c>
      <c r="I303" s="235"/>
      <c r="J303" s="236">
        <f>ROUND(I303*H303,2)</f>
        <v>0</v>
      </c>
      <c r="K303" s="237"/>
      <c r="L303" s="45"/>
      <c r="M303" s="238" t="s">
        <v>1</v>
      </c>
      <c r="N303" s="239" t="s">
        <v>42</v>
      </c>
      <c r="O303" s="92"/>
      <c r="P303" s="240">
        <f>O303*H303</f>
        <v>0</v>
      </c>
      <c r="Q303" s="240">
        <v>8.0000000000000007E-05</v>
      </c>
      <c r="R303" s="240">
        <f>Q303*H303</f>
        <v>0.0048000000000000004</v>
      </c>
      <c r="S303" s="240">
        <v>0</v>
      </c>
      <c r="T303" s="24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2" t="s">
        <v>130</v>
      </c>
      <c r="AT303" s="242" t="s">
        <v>126</v>
      </c>
      <c r="AU303" s="242" t="s">
        <v>84</v>
      </c>
      <c r="AY303" s="18" t="s">
        <v>124</v>
      </c>
      <c r="BE303" s="243">
        <f>IF(N303="základní",J303,0)</f>
        <v>0</v>
      </c>
      <c r="BF303" s="243">
        <f>IF(N303="snížená",J303,0)</f>
        <v>0</v>
      </c>
      <c r="BG303" s="243">
        <f>IF(N303="zákl. přenesená",J303,0)</f>
        <v>0</v>
      </c>
      <c r="BH303" s="243">
        <f>IF(N303="sníž. přenesená",J303,0)</f>
        <v>0</v>
      </c>
      <c r="BI303" s="243">
        <f>IF(N303="nulová",J303,0)</f>
        <v>0</v>
      </c>
      <c r="BJ303" s="18" t="s">
        <v>82</v>
      </c>
      <c r="BK303" s="243">
        <f>ROUND(I303*H303,2)</f>
        <v>0</v>
      </c>
      <c r="BL303" s="18" t="s">
        <v>130</v>
      </c>
      <c r="BM303" s="242" t="s">
        <v>450</v>
      </c>
    </row>
    <row r="304" s="13" customFormat="1">
      <c r="A304" s="13"/>
      <c r="B304" s="244"/>
      <c r="C304" s="245"/>
      <c r="D304" s="246" t="s">
        <v>139</v>
      </c>
      <c r="E304" s="247" t="s">
        <v>1</v>
      </c>
      <c r="F304" s="248" t="s">
        <v>451</v>
      </c>
      <c r="G304" s="245"/>
      <c r="H304" s="249">
        <v>60</v>
      </c>
      <c r="I304" s="250"/>
      <c r="J304" s="245"/>
      <c r="K304" s="245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139</v>
      </c>
      <c r="AU304" s="255" t="s">
        <v>84</v>
      </c>
      <c r="AV304" s="13" t="s">
        <v>84</v>
      </c>
      <c r="AW304" s="13" t="s">
        <v>32</v>
      </c>
      <c r="AX304" s="13" t="s">
        <v>82</v>
      </c>
      <c r="AY304" s="255" t="s">
        <v>124</v>
      </c>
    </row>
    <row r="305" s="2" customFormat="1" ht="21.75" customHeight="1">
      <c r="A305" s="39"/>
      <c r="B305" s="40"/>
      <c r="C305" s="230" t="s">
        <v>452</v>
      </c>
      <c r="D305" s="230" t="s">
        <v>126</v>
      </c>
      <c r="E305" s="231" t="s">
        <v>453</v>
      </c>
      <c r="F305" s="232" t="s">
        <v>454</v>
      </c>
      <c r="G305" s="233" t="s">
        <v>129</v>
      </c>
      <c r="H305" s="234">
        <v>610.02999999999997</v>
      </c>
      <c r="I305" s="235"/>
      <c r="J305" s="236">
        <f>ROUND(I305*H305,2)</f>
        <v>0</v>
      </c>
      <c r="K305" s="237"/>
      <c r="L305" s="45"/>
      <c r="M305" s="238" t="s">
        <v>1</v>
      </c>
      <c r="N305" s="239" t="s">
        <v>42</v>
      </c>
      <c r="O305" s="92"/>
      <c r="P305" s="240">
        <f>O305*H305</f>
        <v>0</v>
      </c>
      <c r="Q305" s="240">
        <v>0</v>
      </c>
      <c r="R305" s="240">
        <f>Q305*H305</f>
        <v>0</v>
      </c>
      <c r="S305" s="240">
        <v>0</v>
      </c>
      <c r="T305" s="24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2" t="s">
        <v>130</v>
      </c>
      <c r="AT305" s="242" t="s">
        <v>126</v>
      </c>
      <c r="AU305" s="242" t="s">
        <v>84</v>
      </c>
      <c r="AY305" s="18" t="s">
        <v>124</v>
      </c>
      <c r="BE305" s="243">
        <f>IF(N305="základní",J305,0)</f>
        <v>0</v>
      </c>
      <c r="BF305" s="243">
        <f>IF(N305="snížená",J305,0)</f>
        <v>0</v>
      </c>
      <c r="BG305" s="243">
        <f>IF(N305="zákl. přenesená",J305,0)</f>
        <v>0</v>
      </c>
      <c r="BH305" s="243">
        <f>IF(N305="sníž. přenesená",J305,0)</f>
        <v>0</v>
      </c>
      <c r="BI305" s="243">
        <f>IF(N305="nulová",J305,0)</f>
        <v>0</v>
      </c>
      <c r="BJ305" s="18" t="s">
        <v>82</v>
      </c>
      <c r="BK305" s="243">
        <f>ROUND(I305*H305,2)</f>
        <v>0</v>
      </c>
      <c r="BL305" s="18" t="s">
        <v>130</v>
      </c>
      <c r="BM305" s="242" t="s">
        <v>455</v>
      </c>
    </row>
    <row r="306" s="13" customFormat="1">
      <c r="A306" s="13"/>
      <c r="B306" s="244"/>
      <c r="C306" s="245"/>
      <c r="D306" s="246" t="s">
        <v>139</v>
      </c>
      <c r="E306" s="247" t="s">
        <v>1</v>
      </c>
      <c r="F306" s="248" t="s">
        <v>456</v>
      </c>
      <c r="G306" s="245"/>
      <c r="H306" s="249">
        <v>226.19999999999999</v>
      </c>
      <c r="I306" s="250"/>
      <c r="J306" s="245"/>
      <c r="K306" s="245"/>
      <c r="L306" s="251"/>
      <c r="M306" s="252"/>
      <c r="N306" s="253"/>
      <c r="O306" s="253"/>
      <c r="P306" s="253"/>
      <c r="Q306" s="253"/>
      <c r="R306" s="253"/>
      <c r="S306" s="253"/>
      <c r="T306" s="25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5" t="s">
        <v>139</v>
      </c>
      <c r="AU306" s="255" t="s">
        <v>84</v>
      </c>
      <c r="AV306" s="13" t="s">
        <v>84</v>
      </c>
      <c r="AW306" s="13" t="s">
        <v>32</v>
      </c>
      <c r="AX306" s="13" t="s">
        <v>77</v>
      </c>
      <c r="AY306" s="255" t="s">
        <v>124</v>
      </c>
    </row>
    <row r="307" s="13" customFormat="1">
      <c r="A307" s="13"/>
      <c r="B307" s="244"/>
      <c r="C307" s="245"/>
      <c r="D307" s="246" t="s">
        <v>139</v>
      </c>
      <c r="E307" s="247" t="s">
        <v>1</v>
      </c>
      <c r="F307" s="248" t="s">
        <v>457</v>
      </c>
      <c r="G307" s="245"/>
      <c r="H307" s="249">
        <v>383.82999999999998</v>
      </c>
      <c r="I307" s="250"/>
      <c r="J307" s="245"/>
      <c r="K307" s="245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139</v>
      </c>
      <c r="AU307" s="255" t="s">
        <v>84</v>
      </c>
      <c r="AV307" s="13" t="s">
        <v>84</v>
      </c>
      <c r="AW307" s="13" t="s">
        <v>32</v>
      </c>
      <c r="AX307" s="13" t="s">
        <v>77</v>
      </c>
      <c r="AY307" s="255" t="s">
        <v>124</v>
      </c>
    </row>
    <row r="308" s="14" customFormat="1">
      <c r="A308" s="14"/>
      <c r="B308" s="256"/>
      <c r="C308" s="257"/>
      <c r="D308" s="246" t="s">
        <v>139</v>
      </c>
      <c r="E308" s="258" t="s">
        <v>1</v>
      </c>
      <c r="F308" s="259" t="s">
        <v>142</v>
      </c>
      <c r="G308" s="257"/>
      <c r="H308" s="260">
        <v>610.02999999999997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6" t="s">
        <v>139</v>
      </c>
      <c r="AU308" s="266" t="s">
        <v>84</v>
      </c>
      <c r="AV308" s="14" t="s">
        <v>130</v>
      </c>
      <c r="AW308" s="14" t="s">
        <v>32</v>
      </c>
      <c r="AX308" s="14" t="s">
        <v>82</v>
      </c>
      <c r="AY308" s="266" t="s">
        <v>124</v>
      </c>
    </row>
    <row r="309" s="2" customFormat="1" ht="21.75" customHeight="1">
      <c r="A309" s="39"/>
      <c r="B309" s="40"/>
      <c r="C309" s="230" t="s">
        <v>458</v>
      </c>
      <c r="D309" s="230" t="s">
        <v>126</v>
      </c>
      <c r="E309" s="231" t="s">
        <v>459</v>
      </c>
      <c r="F309" s="232" t="s">
        <v>460</v>
      </c>
      <c r="G309" s="233" t="s">
        <v>129</v>
      </c>
      <c r="H309" s="234">
        <v>36601.800000000003</v>
      </c>
      <c r="I309" s="235"/>
      <c r="J309" s="236">
        <f>ROUND(I309*H309,2)</f>
        <v>0</v>
      </c>
      <c r="K309" s="237"/>
      <c r="L309" s="45"/>
      <c r="M309" s="238" t="s">
        <v>1</v>
      </c>
      <c r="N309" s="239" t="s">
        <v>42</v>
      </c>
      <c r="O309" s="92"/>
      <c r="P309" s="240">
        <f>O309*H309</f>
        <v>0</v>
      </c>
      <c r="Q309" s="240">
        <v>0</v>
      </c>
      <c r="R309" s="240">
        <f>Q309*H309</f>
        <v>0</v>
      </c>
      <c r="S309" s="240">
        <v>0</v>
      </c>
      <c r="T309" s="24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2" t="s">
        <v>130</v>
      </c>
      <c r="AT309" s="242" t="s">
        <v>126</v>
      </c>
      <c r="AU309" s="242" t="s">
        <v>84</v>
      </c>
      <c r="AY309" s="18" t="s">
        <v>124</v>
      </c>
      <c r="BE309" s="243">
        <f>IF(N309="základní",J309,0)</f>
        <v>0</v>
      </c>
      <c r="BF309" s="243">
        <f>IF(N309="snížená",J309,0)</f>
        <v>0</v>
      </c>
      <c r="BG309" s="243">
        <f>IF(N309="zákl. přenesená",J309,0)</f>
        <v>0</v>
      </c>
      <c r="BH309" s="243">
        <f>IF(N309="sníž. přenesená",J309,0)</f>
        <v>0</v>
      </c>
      <c r="BI309" s="243">
        <f>IF(N309="nulová",J309,0)</f>
        <v>0</v>
      </c>
      <c r="BJ309" s="18" t="s">
        <v>82</v>
      </c>
      <c r="BK309" s="243">
        <f>ROUND(I309*H309,2)</f>
        <v>0</v>
      </c>
      <c r="BL309" s="18" t="s">
        <v>130</v>
      </c>
      <c r="BM309" s="242" t="s">
        <v>461</v>
      </c>
    </row>
    <row r="310" s="13" customFormat="1">
      <c r="A310" s="13"/>
      <c r="B310" s="244"/>
      <c r="C310" s="245"/>
      <c r="D310" s="246" t="s">
        <v>139</v>
      </c>
      <c r="E310" s="245"/>
      <c r="F310" s="248" t="s">
        <v>462</v>
      </c>
      <c r="G310" s="245"/>
      <c r="H310" s="249">
        <v>36601.800000000003</v>
      </c>
      <c r="I310" s="250"/>
      <c r="J310" s="245"/>
      <c r="K310" s="245"/>
      <c r="L310" s="251"/>
      <c r="M310" s="252"/>
      <c r="N310" s="253"/>
      <c r="O310" s="253"/>
      <c r="P310" s="253"/>
      <c r="Q310" s="253"/>
      <c r="R310" s="253"/>
      <c r="S310" s="253"/>
      <c r="T310" s="25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5" t="s">
        <v>139</v>
      </c>
      <c r="AU310" s="255" t="s">
        <v>84</v>
      </c>
      <c r="AV310" s="13" t="s">
        <v>84</v>
      </c>
      <c r="AW310" s="13" t="s">
        <v>4</v>
      </c>
      <c r="AX310" s="13" t="s">
        <v>82</v>
      </c>
      <c r="AY310" s="255" t="s">
        <v>124</v>
      </c>
    </row>
    <row r="311" s="2" customFormat="1" ht="21.75" customHeight="1">
      <c r="A311" s="39"/>
      <c r="B311" s="40"/>
      <c r="C311" s="230" t="s">
        <v>463</v>
      </c>
      <c r="D311" s="230" t="s">
        <v>126</v>
      </c>
      <c r="E311" s="231" t="s">
        <v>464</v>
      </c>
      <c r="F311" s="232" t="s">
        <v>465</v>
      </c>
      <c r="G311" s="233" t="s">
        <v>129</v>
      </c>
      <c r="H311" s="234">
        <v>610.02999999999997</v>
      </c>
      <c r="I311" s="235"/>
      <c r="J311" s="236">
        <f>ROUND(I311*H311,2)</f>
        <v>0</v>
      </c>
      <c r="K311" s="237"/>
      <c r="L311" s="45"/>
      <c r="M311" s="238" t="s">
        <v>1</v>
      </c>
      <c r="N311" s="239" t="s">
        <v>42</v>
      </c>
      <c r="O311" s="92"/>
      <c r="P311" s="240">
        <f>O311*H311</f>
        <v>0</v>
      </c>
      <c r="Q311" s="240">
        <v>0</v>
      </c>
      <c r="R311" s="240">
        <f>Q311*H311</f>
        <v>0</v>
      </c>
      <c r="S311" s="240">
        <v>0</v>
      </c>
      <c r="T311" s="24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2" t="s">
        <v>130</v>
      </c>
      <c r="AT311" s="242" t="s">
        <v>126</v>
      </c>
      <c r="AU311" s="242" t="s">
        <v>84</v>
      </c>
      <c r="AY311" s="18" t="s">
        <v>124</v>
      </c>
      <c r="BE311" s="243">
        <f>IF(N311="základní",J311,0)</f>
        <v>0</v>
      </c>
      <c r="BF311" s="243">
        <f>IF(N311="snížená",J311,0)</f>
        <v>0</v>
      </c>
      <c r="BG311" s="243">
        <f>IF(N311="zákl. přenesená",J311,0)</f>
        <v>0</v>
      </c>
      <c r="BH311" s="243">
        <f>IF(N311="sníž. přenesená",J311,0)</f>
        <v>0</v>
      </c>
      <c r="BI311" s="243">
        <f>IF(N311="nulová",J311,0)</f>
        <v>0</v>
      </c>
      <c r="BJ311" s="18" t="s">
        <v>82</v>
      </c>
      <c r="BK311" s="243">
        <f>ROUND(I311*H311,2)</f>
        <v>0</v>
      </c>
      <c r="BL311" s="18" t="s">
        <v>130</v>
      </c>
      <c r="BM311" s="242" t="s">
        <v>466</v>
      </c>
    </row>
    <row r="312" s="2" customFormat="1" ht="16.5" customHeight="1">
      <c r="A312" s="39"/>
      <c r="B312" s="40"/>
      <c r="C312" s="230" t="s">
        <v>467</v>
      </c>
      <c r="D312" s="230" t="s">
        <v>126</v>
      </c>
      <c r="E312" s="231" t="s">
        <v>468</v>
      </c>
      <c r="F312" s="232" t="s">
        <v>469</v>
      </c>
      <c r="G312" s="233" t="s">
        <v>129</v>
      </c>
      <c r="H312" s="234">
        <v>610.02999999999997</v>
      </c>
      <c r="I312" s="235"/>
      <c r="J312" s="236">
        <f>ROUND(I312*H312,2)</f>
        <v>0</v>
      </c>
      <c r="K312" s="237"/>
      <c r="L312" s="45"/>
      <c r="M312" s="238" t="s">
        <v>1</v>
      </c>
      <c r="N312" s="239" t="s">
        <v>42</v>
      </c>
      <c r="O312" s="92"/>
      <c r="P312" s="240">
        <f>O312*H312</f>
        <v>0</v>
      </c>
      <c r="Q312" s="240">
        <v>0</v>
      </c>
      <c r="R312" s="240">
        <f>Q312*H312</f>
        <v>0</v>
      </c>
      <c r="S312" s="240">
        <v>0</v>
      </c>
      <c r="T312" s="24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2" t="s">
        <v>130</v>
      </c>
      <c r="AT312" s="242" t="s">
        <v>126</v>
      </c>
      <c r="AU312" s="242" t="s">
        <v>84</v>
      </c>
      <c r="AY312" s="18" t="s">
        <v>124</v>
      </c>
      <c r="BE312" s="243">
        <f>IF(N312="základní",J312,0)</f>
        <v>0</v>
      </c>
      <c r="BF312" s="243">
        <f>IF(N312="snížená",J312,0)</f>
        <v>0</v>
      </c>
      <c r="BG312" s="243">
        <f>IF(N312="zákl. přenesená",J312,0)</f>
        <v>0</v>
      </c>
      <c r="BH312" s="243">
        <f>IF(N312="sníž. přenesená",J312,0)</f>
        <v>0</v>
      </c>
      <c r="BI312" s="243">
        <f>IF(N312="nulová",J312,0)</f>
        <v>0</v>
      </c>
      <c r="BJ312" s="18" t="s">
        <v>82</v>
      </c>
      <c r="BK312" s="243">
        <f>ROUND(I312*H312,2)</f>
        <v>0</v>
      </c>
      <c r="BL312" s="18" t="s">
        <v>130</v>
      </c>
      <c r="BM312" s="242" t="s">
        <v>470</v>
      </c>
    </row>
    <row r="313" s="2" customFormat="1" ht="16.5" customHeight="1">
      <c r="A313" s="39"/>
      <c r="B313" s="40"/>
      <c r="C313" s="230" t="s">
        <v>301</v>
      </c>
      <c r="D313" s="230" t="s">
        <v>126</v>
      </c>
      <c r="E313" s="231" t="s">
        <v>471</v>
      </c>
      <c r="F313" s="232" t="s">
        <v>472</v>
      </c>
      <c r="G313" s="233" t="s">
        <v>129</v>
      </c>
      <c r="H313" s="234">
        <v>36601.800000000003</v>
      </c>
      <c r="I313" s="235"/>
      <c r="J313" s="236">
        <f>ROUND(I313*H313,2)</f>
        <v>0</v>
      </c>
      <c r="K313" s="237"/>
      <c r="L313" s="45"/>
      <c r="M313" s="238" t="s">
        <v>1</v>
      </c>
      <c r="N313" s="239" t="s">
        <v>42</v>
      </c>
      <c r="O313" s="92"/>
      <c r="P313" s="240">
        <f>O313*H313</f>
        <v>0</v>
      </c>
      <c r="Q313" s="240">
        <v>0</v>
      </c>
      <c r="R313" s="240">
        <f>Q313*H313</f>
        <v>0</v>
      </c>
      <c r="S313" s="240">
        <v>0</v>
      </c>
      <c r="T313" s="24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2" t="s">
        <v>130</v>
      </c>
      <c r="AT313" s="242" t="s">
        <v>126</v>
      </c>
      <c r="AU313" s="242" t="s">
        <v>84</v>
      </c>
      <c r="AY313" s="18" t="s">
        <v>124</v>
      </c>
      <c r="BE313" s="243">
        <f>IF(N313="základní",J313,0)</f>
        <v>0</v>
      </c>
      <c r="BF313" s="243">
        <f>IF(N313="snížená",J313,0)</f>
        <v>0</v>
      </c>
      <c r="BG313" s="243">
        <f>IF(N313="zákl. přenesená",J313,0)</f>
        <v>0</v>
      </c>
      <c r="BH313" s="243">
        <f>IF(N313="sníž. přenesená",J313,0)</f>
        <v>0</v>
      </c>
      <c r="BI313" s="243">
        <f>IF(N313="nulová",J313,0)</f>
        <v>0</v>
      </c>
      <c r="BJ313" s="18" t="s">
        <v>82</v>
      </c>
      <c r="BK313" s="243">
        <f>ROUND(I313*H313,2)</f>
        <v>0</v>
      </c>
      <c r="BL313" s="18" t="s">
        <v>130</v>
      </c>
      <c r="BM313" s="242" t="s">
        <v>473</v>
      </c>
    </row>
    <row r="314" s="13" customFormat="1">
      <c r="A314" s="13"/>
      <c r="B314" s="244"/>
      <c r="C314" s="245"/>
      <c r="D314" s="246" t="s">
        <v>139</v>
      </c>
      <c r="E314" s="245"/>
      <c r="F314" s="248" t="s">
        <v>462</v>
      </c>
      <c r="G314" s="245"/>
      <c r="H314" s="249">
        <v>36601.800000000003</v>
      </c>
      <c r="I314" s="250"/>
      <c r="J314" s="245"/>
      <c r="K314" s="245"/>
      <c r="L314" s="251"/>
      <c r="M314" s="252"/>
      <c r="N314" s="253"/>
      <c r="O314" s="253"/>
      <c r="P314" s="253"/>
      <c r="Q314" s="253"/>
      <c r="R314" s="253"/>
      <c r="S314" s="253"/>
      <c r="T314" s="25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5" t="s">
        <v>139</v>
      </c>
      <c r="AU314" s="255" t="s">
        <v>84</v>
      </c>
      <c r="AV314" s="13" t="s">
        <v>84</v>
      </c>
      <c r="AW314" s="13" t="s">
        <v>4</v>
      </c>
      <c r="AX314" s="13" t="s">
        <v>82</v>
      </c>
      <c r="AY314" s="255" t="s">
        <v>124</v>
      </c>
    </row>
    <row r="315" s="2" customFormat="1" ht="16.5" customHeight="1">
      <c r="A315" s="39"/>
      <c r="B315" s="40"/>
      <c r="C315" s="230" t="s">
        <v>474</v>
      </c>
      <c r="D315" s="230" t="s">
        <v>126</v>
      </c>
      <c r="E315" s="231" t="s">
        <v>475</v>
      </c>
      <c r="F315" s="232" t="s">
        <v>476</v>
      </c>
      <c r="G315" s="233" t="s">
        <v>129</v>
      </c>
      <c r="H315" s="234">
        <v>610.02999999999997</v>
      </c>
      <c r="I315" s="235"/>
      <c r="J315" s="236">
        <f>ROUND(I315*H315,2)</f>
        <v>0</v>
      </c>
      <c r="K315" s="237"/>
      <c r="L315" s="45"/>
      <c r="M315" s="238" t="s">
        <v>1</v>
      </c>
      <c r="N315" s="239" t="s">
        <v>42</v>
      </c>
      <c r="O315" s="92"/>
      <c r="P315" s="240">
        <f>O315*H315</f>
        <v>0</v>
      </c>
      <c r="Q315" s="240">
        <v>0</v>
      </c>
      <c r="R315" s="240">
        <f>Q315*H315</f>
        <v>0</v>
      </c>
      <c r="S315" s="240">
        <v>0</v>
      </c>
      <c r="T315" s="24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2" t="s">
        <v>130</v>
      </c>
      <c r="AT315" s="242" t="s">
        <v>126</v>
      </c>
      <c r="AU315" s="242" t="s">
        <v>84</v>
      </c>
      <c r="AY315" s="18" t="s">
        <v>124</v>
      </c>
      <c r="BE315" s="243">
        <f>IF(N315="základní",J315,0)</f>
        <v>0</v>
      </c>
      <c r="BF315" s="243">
        <f>IF(N315="snížená",J315,0)</f>
        <v>0</v>
      </c>
      <c r="BG315" s="243">
        <f>IF(N315="zákl. přenesená",J315,0)</f>
        <v>0</v>
      </c>
      <c r="BH315" s="243">
        <f>IF(N315="sníž. přenesená",J315,0)</f>
        <v>0</v>
      </c>
      <c r="BI315" s="243">
        <f>IF(N315="nulová",J315,0)</f>
        <v>0</v>
      </c>
      <c r="BJ315" s="18" t="s">
        <v>82</v>
      </c>
      <c r="BK315" s="243">
        <f>ROUND(I315*H315,2)</f>
        <v>0</v>
      </c>
      <c r="BL315" s="18" t="s">
        <v>130</v>
      </c>
      <c r="BM315" s="242" t="s">
        <v>477</v>
      </c>
    </row>
    <row r="316" s="2" customFormat="1" ht="16.5" customHeight="1">
      <c r="A316" s="39"/>
      <c r="B316" s="40"/>
      <c r="C316" s="230" t="s">
        <v>478</v>
      </c>
      <c r="D316" s="230" t="s">
        <v>126</v>
      </c>
      <c r="E316" s="231" t="s">
        <v>479</v>
      </c>
      <c r="F316" s="232" t="s">
        <v>480</v>
      </c>
      <c r="G316" s="233" t="s">
        <v>153</v>
      </c>
      <c r="H316" s="234">
        <v>2.5</v>
      </c>
      <c r="I316" s="235"/>
      <c r="J316" s="236">
        <f>ROUND(I316*H316,2)</f>
        <v>0</v>
      </c>
      <c r="K316" s="237"/>
      <c r="L316" s="45"/>
      <c r="M316" s="238" t="s">
        <v>1</v>
      </c>
      <c r="N316" s="239" t="s">
        <v>42</v>
      </c>
      <c r="O316" s="92"/>
      <c r="P316" s="240">
        <f>O316*H316</f>
        <v>0</v>
      </c>
      <c r="Q316" s="240">
        <v>0</v>
      </c>
      <c r="R316" s="240">
        <f>Q316*H316</f>
        <v>0</v>
      </c>
      <c r="S316" s="240">
        <v>0</v>
      </c>
      <c r="T316" s="24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2" t="s">
        <v>130</v>
      </c>
      <c r="AT316" s="242" t="s">
        <v>126</v>
      </c>
      <c r="AU316" s="242" t="s">
        <v>84</v>
      </c>
      <c r="AY316" s="18" t="s">
        <v>124</v>
      </c>
      <c r="BE316" s="243">
        <f>IF(N316="základní",J316,0)</f>
        <v>0</v>
      </c>
      <c r="BF316" s="243">
        <f>IF(N316="snížená",J316,0)</f>
        <v>0</v>
      </c>
      <c r="BG316" s="243">
        <f>IF(N316="zákl. přenesená",J316,0)</f>
        <v>0</v>
      </c>
      <c r="BH316" s="243">
        <f>IF(N316="sníž. přenesená",J316,0)</f>
        <v>0</v>
      </c>
      <c r="BI316" s="243">
        <f>IF(N316="nulová",J316,0)</f>
        <v>0</v>
      </c>
      <c r="BJ316" s="18" t="s">
        <v>82</v>
      </c>
      <c r="BK316" s="243">
        <f>ROUND(I316*H316,2)</f>
        <v>0</v>
      </c>
      <c r="BL316" s="18" t="s">
        <v>130</v>
      </c>
      <c r="BM316" s="242" t="s">
        <v>481</v>
      </c>
    </row>
    <row r="317" s="2" customFormat="1" ht="21.75" customHeight="1">
      <c r="A317" s="39"/>
      <c r="B317" s="40"/>
      <c r="C317" s="230" t="s">
        <v>482</v>
      </c>
      <c r="D317" s="230" t="s">
        <v>126</v>
      </c>
      <c r="E317" s="231" t="s">
        <v>483</v>
      </c>
      <c r="F317" s="232" t="s">
        <v>484</v>
      </c>
      <c r="G317" s="233" t="s">
        <v>153</v>
      </c>
      <c r="H317" s="234">
        <v>150</v>
      </c>
      <c r="I317" s="235"/>
      <c r="J317" s="236">
        <f>ROUND(I317*H317,2)</f>
        <v>0</v>
      </c>
      <c r="K317" s="237"/>
      <c r="L317" s="45"/>
      <c r="M317" s="238" t="s">
        <v>1</v>
      </c>
      <c r="N317" s="239" t="s">
        <v>42</v>
      </c>
      <c r="O317" s="92"/>
      <c r="P317" s="240">
        <f>O317*H317</f>
        <v>0</v>
      </c>
      <c r="Q317" s="240">
        <v>0</v>
      </c>
      <c r="R317" s="240">
        <f>Q317*H317</f>
        <v>0</v>
      </c>
      <c r="S317" s="240">
        <v>0</v>
      </c>
      <c r="T317" s="24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2" t="s">
        <v>130</v>
      </c>
      <c r="AT317" s="242" t="s">
        <v>126</v>
      </c>
      <c r="AU317" s="242" t="s">
        <v>84</v>
      </c>
      <c r="AY317" s="18" t="s">
        <v>124</v>
      </c>
      <c r="BE317" s="243">
        <f>IF(N317="základní",J317,0)</f>
        <v>0</v>
      </c>
      <c r="BF317" s="243">
        <f>IF(N317="snížená",J317,0)</f>
        <v>0</v>
      </c>
      <c r="BG317" s="243">
        <f>IF(N317="zákl. přenesená",J317,0)</f>
        <v>0</v>
      </c>
      <c r="BH317" s="243">
        <f>IF(N317="sníž. přenesená",J317,0)</f>
        <v>0</v>
      </c>
      <c r="BI317" s="243">
        <f>IF(N317="nulová",J317,0)</f>
        <v>0</v>
      </c>
      <c r="BJ317" s="18" t="s">
        <v>82</v>
      </c>
      <c r="BK317" s="243">
        <f>ROUND(I317*H317,2)</f>
        <v>0</v>
      </c>
      <c r="BL317" s="18" t="s">
        <v>130</v>
      </c>
      <c r="BM317" s="242" t="s">
        <v>485</v>
      </c>
    </row>
    <row r="318" s="13" customFormat="1">
      <c r="A318" s="13"/>
      <c r="B318" s="244"/>
      <c r="C318" s="245"/>
      <c r="D318" s="246" t="s">
        <v>139</v>
      </c>
      <c r="E318" s="245"/>
      <c r="F318" s="248" t="s">
        <v>486</v>
      </c>
      <c r="G318" s="245"/>
      <c r="H318" s="249">
        <v>150</v>
      </c>
      <c r="I318" s="250"/>
      <c r="J318" s="245"/>
      <c r="K318" s="245"/>
      <c r="L318" s="251"/>
      <c r="M318" s="252"/>
      <c r="N318" s="253"/>
      <c r="O318" s="253"/>
      <c r="P318" s="253"/>
      <c r="Q318" s="253"/>
      <c r="R318" s="253"/>
      <c r="S318" s="253"/>
      <c r="T318" s="25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5" t="s">
        <v>139</v>
      </c>
      <c r="AU318" s="255" t="s">
        <v>84</v>
      </c>
      <c r="AV318" s="13" t="s">
        <v>84</v>
      </c>
      <c r="AW318" s="13" t="s">
        <v>4</v>
      </c>
      <c r="AX318" s="13" t="s">
        <v>82</v>
      </c>
      <c r="AY318" s="255" t="s">
        <v>124</v>
      </c>
    </row>
    <row r="319" s="2" customFormat="1" ht="16.5" customHeight="1">
      <c r="A319" s="39"/>
      <c r="B319" s="40"/>
      <c r="C319" s="230" t="s">
        <v>487</v>
      </c>
      <c r="D319" s="230" t="s">
        <v>126</v>
      </c>
      <c r="E319" s="231" t="s">
        <v>488</v>
      </c>
      <c r="F319" s="232" t="s">
        <v>489</v>
      </c>
      <c r="G319" s="233" t="s">
        <v>153</v>
      </c>
      <c r="H319" s="234">
        <v>2.5</v>
      </c>
      <c r="I319" s="235"/>
      <c r="J319" s="236">
        <f>ROUND(I319*H319,2)</f>
        <v>0</v>
      </c>
      <c r="K319" s="237"/>
      <c r="L319" s="45"/>
      <c r="M319" s="238" t="s">
        <v>1</v>
      </c>
      <c r="N319" s="239" t="s">
        <v>42</v>
      </c>
      <c r="O319" s="92"/>
      <c r="P319" s="240">
        <f>O319*H319</f>
        <v>0</v>
      </c>
      <c r="Q319" s="240">
        <v>0</v>
      </c>
      <c r="R319" s="240">
        <f>Q319*H319</f>
        <v>0</v>
      </c>
      <c r="S319" s="240">
        <v>0</v>
      </c>
      <c r="T319" s="24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2" t="s">
        <v>130</v>
      </c>
      <c r="AT319" s="242" t="s">
        <v>126</v>
      </c>
      <c r="AU319" s="242" t="s">
        <v>84</v>
      </c>
      <c r="AY319" s="18" t="s">
        <v>124</v>
      </c>
      <c r="BE319" s="243">
        <f>IF(N319="základní",J319,0)</f>
        <v>0</v>
      </c>
      <c r="BF319" s="243">
        <f>IF(N319="snížená",J319,0)</f>
        <v>0</v>
      </c>
      <c r="BG319" s="243">
        <f>IF(N319="zákl. přenesená",J319,0)</f>
        <v>0</v>
      </c>
      <c r="BH319" s="243">
        <f>IF(N319="sníž. přenesená",J319,0)</f>
        <v>0</v>
      </c>
      <c r="BI319" s="243">
        <f>IF(N319="nulová",J319,0)</f>
        <v>0</v>
      </c>
      <c r="BJ319" s="18" t="s">
        <v>82</v>
      </c>
      <c r="BK319" s="243">
        <f>ROUND(I319*H319,2)</f>
        <v>0</v>
      </c>
      <c r="BL319" s="18" t="s">
        <v>130</v>
      </c>
      <c r="BM319" s="242" t="s">
        <v>490</v>
      </c>
    </row>
    <row r="320" s="2" customFormat="1" ht="16.5" customHeight="1">
      <c r="A320" s="39"/>
      <c r="B320" s="40"/>
      <c r="C320" s="230" t="s">
        <v>491</v>
      </c>
      <c r="D320" s="230" t="s">
        <v>126</v>
      </c>
      <c r="E320" s="231" t="s">
        <v>492</v>
      </c>
      <c r="F320" s="232" t="s">
        <v>493</v>
      </c>
      <c r="G320" s="233" t="s">
        <v>234</v>
      </c>
      <c r="H320" s="234">
        <v>1</v>
      </c>
      <c r="I320" s="235"/>
      <c r="J320" s="236">
        <f>ROUND(I320*H320,2)</f>
        <v>0</v>
      </c>
      <c r="K320" s="237"/>
      <c r="L320" s="45"/>
      <c r="M320" s="238" t="s">
        <v>1</v>
      </c>
      <c r="N320" s="239" t="s">
        <v>42</v>
      </c>
      <c r="O320" s="92"/>
      <c r="P320" s="240">
        <f>O320*H320</f>
        <v>0</v>
      </c>
      <c r="Q320" s="240">
        <v>0</v>
      </c>
      <c r="R320" s="240">
        <f>Q320*H320</f>
        <v>0</v>
      </c>
      <c r="S320" s="240">
        <v>2.6000000000000001</v>
      </c>
      <c r="T320" s="241">
        <f>S320*H320</f>
        <v>2.6000000000000001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2" t="s">
        <v>130</v>
      </c>
      <c r="AT320" s="242" t="s">
        <v>126</v>
      </c>
      <c r="AU320" s="242" t="s">
        <v>84</v>
      </c>
      <c r="AY320" s="18" t="s">
        <v>124</v>
      </c>
      <c r="BE320" s="243">
        <f>IF(N320="základní",J320,0)</f>
        <v>0</v>
      </c>
      <c r="BF320" s="243">
        <f>IF(N320="snížená",J320,0)</f>
        <v>0</v>
      </c>
      <c r="BG320" s="243">
        <f>IF(N320="zákl. přenesená",J320,0)</f>
        <v>0</v>
      </c>
      <c r="BH320" s="243">
        <f>IF(N320="sníž. přenesená",J320,0)</f>
        <v>0</v>
      </c>
      <c r="BI320" s="243">
        <f>IF(N320="nulová",J320,0)</f>
        <v>0</v>
      </c>
      <c r="BJ320" s="18" t="s">
        <v>82</v>
      </c>
      <c r="BK320" s="243">
        <f>ROUND(I320*H320,2)</f>
        <v>0</v>
      </c>
      <c r="BL320" s="18" t="s">
        <v>130</v>
      </c>
      <c r="BM320" s="242" t="s">
        <v>494</v>
      </c>
    </row>
    <row r="321" s="2" customFormat="1" ht="21.75" customHeight="1">
      <c r="A321" s="39"/>
      <c r="B321" s="40"/>
      <c r="C321" s="230" t="s">
        <v>495</v>
      </c>
      <c r="D321" s="230" t="s">
        <v>126</v>
      </c>
      <c r="E321" s="231" t="s">
        <v>496</v>
      </c>
      <c r="F321" s="232" t="s">
        <v>497</v>
      </c>
      <c r="G321" s="233" t="s">
        <v>129</v>
      </c>
      <c r="H321" s="234">
        <v>31.600000000000001</v>
      </c>
      <c r="I321" s="235"/>
      <c r="J321" s="236">
        <f>ROUND(I321*H321,2)</f>
        <v>0</v>
      </c>
      <c r="K321" s="237"/>
      <c r="L321" s="45"/>
      <c r="M321" s="238" t="s">
        <v>1</v>
      </c>
      <c r="N321" s="239" t="s">
        <v>42</v>
      </c>
      <c r="O321" s="92"/>
      <c r="P321" s="240">
        <f>O321*H321</f>
        <v>0</v>
      </c>
      <c r="Q321" s="240">
        <v>0</v>
      </c>
      <c r="R321" s="240">
        <f>Q321*H321</f>
        <v>0</v>
      </c>
      <c r="S321" s="240">
        <v>0.088999999999999996</v>
      </c>
      <c r="T321" s="241">
        <f>S321*H321</f>
        <v>2.8123999999999998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2" t="s">
        <v>130</v>
      </c>
      <c r="AT321" s="242" t="s">
        <v>126</v>
      </c>
      <c r="AU321" s="242" t="s">
        <v>84</v>
      </c>
      <c r="AY321" s="18" t="s">
        <v>124</v>
      </c>
      <c r="BE321" s="243">
        <f>IF(N321="základní",J321,0)</f>
        <v>0</v>
      </c>
      <c r="BF321" s="243">
        <f>IF(N321="snížená",J321,0)</f>
        <v>0</v>
      </c>
      <c r="BG321" s="243">
        <f>IF(N321="zákl. přenesená",J321,0)</f>
        <v>0</v>
      </c>
      <c r="BH321" s="243">
        <f>IF(N321="sníž. přenesená",J321,0)</f>
        <v>0</v>
      </c>
      <c r="BI321" s="243">
        <f>IF(N321="nulová",J321,0)</f>
        <v>0</v>
      </c>
      <c r="BJ321" s="18" t="s">
        <v>82</v>
      </c>
      <c r="BK321" s="243">
        <f>ROUND(I321*H321,2)</f>
        <v>0</v>
      </c>
      <c r="BL321" s="18" t="s">
        <v>130</v>
      </c>
      <c r="BM321" s="242" t="s">
        <v>498</v>
      </c>
    </row>
    <row r="322" s="2" customFormat="1" ht="21.75" customHeight="1">
      <c r="A322" s="39"/>
      <c r="B322" s="40"/>
      <c r="C322" s="230" t="s">
        <v>499</v>
      </c>
      <c r="D322" s="230" t="s">
        <v>126</v>
      </c>
      <c r="E322" s="231" t="s">
        <v>500</v>
      </c>
      <c r="F322" s="232" t="s">
        <v>501</v>
      </c>
      <c r="G322" s="233" t="s">
        <v>153</v>
      </c>
      <c r="H322" s="234">
        <v>3</v>
      </c>
      <c r="I322" s="235"/>
      <c r="J322" s="236">
        <f>ROUND(I322*H322,2)</f>
        <v>0</v>
      </c>
      <c r="K322" s="237"/>
      <c r="L322" s="45"/>
      <c r="M322" s="238" t="s">
        <v>1</v>
      </c>
      <c r="N322" s="239" t="s">
        <v>42</v>
      </c>
      <c r="O322" s="92"/>
      <c r="P322" s="240">
        <f>O322*H322</f>
        <v>0</v>
      </c>
      <c r="Q322" s="240">
        <v>0</v>
      </c>
      <c r="R322" s="240">
        <f>Q322*H322</f>
        <v>0</v>
      </c>
      <c r="S322" s="240">
        <v>0</v>
      </c>
      <c r="T322" s="24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2" t="s">
        <v>130</v>
      </c>
      <c r="AT322" s="242" t="s">
        <v>126</v>
      </c>
      <c r="AU322" s="242" t="s">
        <v>84</v>
      </c>
      <c r="AY322" s="18" t="s">
        <v>124</v>
      </c>
      <c r="BE322" s="243">
        <f>IF(N322="základní",J322,0)</f>
        <v>0</v>
      </c>
      <c r="BF322" s="243">
        <f>IF(N322="snížená",J322,0)</f>
        <v>0</v>
      </c>
      <c r="BG322" s="243">
        <f>IF(N322="zákl. přenesená",J322,0)</f>
        <v>0</v>
      </c>
      <c r="BH322" s="243">
        <f>IF(N322="sníž. přenesená",J322,0)</f>
        <v>0</v>
      </c>
      <c r="BI322" s="243">
        <f>IF(N322="nulová",J322,0)</f>
        <v>0</v>
      </c>
      <c r="BJ322" s="18" t="s">
        <v>82</v>
      </c>
      <c r="BK322" s="243">
        <f>ROUND(I322*H322,2)</f>
        <v>0</v>
      </c>
      <c r="BL322" s="18" t="s">
        <v>130</v>
      </c>
      <c r="BM322" s="242" t="s">
        <v>502</v>
      </c>
    </row>
    <row r="323" s="2" customFormat="1" ht="21.75" customHeight="1">
      <c r="A323" s="39"/>
      <c r="B323" s="40"/>
      <c r="C323" s="230" t="s">
        <v>503</v>
      </c>
      <c r="D323" s="230" t="s">
        <v>126</v>
      </c>
      <c r="E323" s="231" t="s">
        <v>504</v>
      </c>
      <c r="F323" s="232" t="s">
        <v>505</v>
      </c>
      <c r="G323" s="233" t="s">
        <v>129</v>
      </c>
      <c r="H323" s="234">
        <v>83.239999999999995</v>
      </c>
      <c r="I323" s="235"/>
      <c r="J323" s="236">
        <f>ROUND(I323*H323,2)</f>
        <v>0</v>
      </c>
      <c r="K323" s="237"/>
      <c r="L323" s="45"/>
      <c r="M323" s="238" t="s">
        <v>1</v>
      </c>
      <c r="N323" s="239" t="s">
        <v>42</v>
      </c>
      <c r="O323" s="92"/>
      <c r="P323" s="240">
        <f>O323*H323</f>
        <v>0</v>
      </c>
      <c r="Q323" s="240">
        <v>0</v>
      </c>
      <c r="R323" s="240">
        <f>Q323*H323</f>
        <v>0</v>
      </c>
      <c r="S323" s="240">
        <v>0</v>
      </c>
      <c r="T323" s="24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2" t="s">
        <v>130</v>
      </c>
      <c r="AT323" s="242" t="s">
        <v>126</v>
      </c>
      <c r="AU323" s="242" t="s">
        <v>84</v>
      </c>
      <c r="AY323" s="18" t="s">
        <v>124</v>
      </c>
      <c r="BE323" s="243">
        <f>IF(N323="základní",J323,0)</f>
        <v>0</v>
      </c>
      <c r="BF323" s="243">
        <f>IF(N323="snížená",J323,0)</f>
        <v>0</v>
      </c>
      <c r="BG323" s="243">
        <f>IF(N323="zákl. přenesená",J323,0)</f>
        <v>0</v>
      </c>
      <c r="BH323" s="243">
        <f>IF(N323="sníž. přenesená",J323,0)</f>
        <v>0</v>
      </c>
      <c r="BI323" s="243">
        <f>IF(N323="nulová",J323,0)</f>
        <v>0</v>
      </c>
      <c r="BJ323" s="18" t="s">
        <v>82</v>
      </c>
      <c r="BK323" s="243">
        <f>ROUND(I323*H323,2)</f>
        <v>0</v>
      </c>
      <c r="BL323" s="18" t="s">
        <v>130</v>
      </c>
      <c r="BM323" s="242" t="s">
        <v>506</v>
      </c>
    </row>
    <row r="324" s="15" customFormat="1">
      <c r="A324" s="15"/>
      <c r="B324" s="267"/>
      <c r="C324" s="268"/>
      <c r="D324" s="246" t="s">
        <v>139</v>
      </c>
      <c r="E324" s="269" t="s">
        <v>1</v>
      </c>
      <c r="F324" s="270" t="s">
        <v>507</v>
      </c>
      <c r="G324" s="268"/>
      <c r="H324" s="269" t="s">
        <v>1</v>
      </c>
      <c r="I324" s="271"/>
      <c r="J324" s="268"/>
      <c r="K324" s="268"/>
      <c r="L324" s="272"/>
      <c r="M324" s="273"/>
      <c r="N324" s="274"/>
      <c r="O324" s="274"/>
      <c r="P324" s="274"/>
      <c r="Q324" s="274"/>
      <c r="R324" s="274"/>
      <c r="S324" s="274"/>
      <c r="T324" s="27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6" t="s">
        <v>139</v>
      </c>
      <c r="AU324" s="276" t="s">
        <v>84</v>
      </c>
      <c r="AV324" s="15" t="s">
        <v>82</v>
      </c>
      <c r="AW324" s="15" t="s">
        <v>32</v>
      </c>
      <c r="AX324" s="15" t="s">
        <v>77</v>
      </c>
      <c r="AY324" s="276" t="s">
        <v>124</v>
      </c>
    </row>
    <row r="325" s="13" customFormat="1">
      <c r="A325" s="13"/>
      <c r="B325" s="244"/>
      <c r="C325" s="245"/>
      <c r="D325" s="246" t="s">
        <v>139</v>
      </c>
      <c r="E325" s="247" t="s">
        <v>1</v>
      </c>
      <c r="F325" s="248" t="s">
        <v>284</v>
      </c>
      <c r="G325" s="245"/>
      <c r="H325" s="249">
        <v>69.239999999999995</v>
      </c>
      <c r="I325" s="250"/>
      <c r="J325" s="245"/>
      <c r="K325" s="245"/>
      <c r="L325" s="251"/>
      <c r="M325" s="252"/>
      <c r="N325" s="253"/>
      <c r="O325" s="253"/>
      <c r="P325" s="253"/>
      <c r="Q325" s="253"/>
      <c r="R325" s="253"/>
      <c r="S325" s="253"/>
      <c r="T325" s="25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5" t="s">
        <v>139</v>
      </c>
      <c r="AU325" s="255" t="s">
        <v>84</v>
      </c>
      <c r="AV325" s="13" t="s">
        <v>84</v>
      </c>
      <c r="AW325" s="13" t="s">
        <v>32</v>
      </c>
      <c r="AX325" s="13" t="s">
        <v>77</v>
      </c>
      <c r="AY325" s="255" t="s">
        <v>124</v>
      </c>
    </row>
    <row r="326" s="13" customFormat="1">
      <c r="A326" s="13"/>
      <c r="B326" s="244"/>
      <c r="C326" s="245"/>
      <c r="D326" s="246" t="s">
        <v>139</v>
      </c>
      <c r="E326" s="247" t="s">
        <v>1</v>
      </c>
      <c r="F326" s="248" t="s">
        <v>285</v>
      </c>
      <c r="G326" s="245"/>
      <c r="H326" s="249">
        <v>14</v>
      </c>
      <c r="I326" s="250"/>
      <c r="J326" s="245"/>
      <c r="K326" s="245"/>
      <c r="L326" s="251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5" t="s">
        <v>139</v>
      </c>
      <c r="AU326" s="255" t="s">
        <v>84</v>
      </c>
      <c r="AV326" s="13" t="s">
        <v>84</v>
      </c>
      <c r="AW326" s="13" t="s">
        <v>32</v>
      </c>
      <c r="AX326" s="13" t="s">
        <v>77</v>
      </c>
      <c r="AY326" s="255" t="s">
        <v>124</v>
      </c>
    </row>
    <row r="327" s="14" customFormat="1">
      <c r="A327" s="14"/>
      <c r="B327" s="256"/>
      <c r="C327" s="257"/>
      <c r="D327" s="246" t="s">
        <v>139</v>
      </c>
      <c r="E327" s="258" t="s">
        <v>1</v>
      </c>
      <c r="F327" s="259" t="s">
        <v>142</v>
      </c>
      <c r="G327" s="257"/>
      <c r="H327" s="260">
        <v>83.239999999999995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6" t="s">
        <v>139</v>
      </c>
      <c r="AU327" s="266" t="s">
        <v>84</v>
      </c>
      <c r="AV327" s="14" t="s">
        <v>130</v>
      </c>
      <c r="AW327" s="14" t="s">
        <v>32</v>
      </c>
      <c r="AX327" s="14" t="s">
        <v>82</v>
      </c>
      <c r="AY327" s="266" t="s">
        <v>124</v>
      </c>
    </row>
    <row r="328" s="2" customFormat="1" ht="21.75" customHeight="1">
      <c r="A328" s="39"/>
      <c r="B328" s="40"/>
      <c r="C328" s="230" t="s">
        <v>508</v>
      </c>
      <c r="D328" s="230" t="s">
        <v>126</v>
      </c>
      <c r="E328" s="231" t="s">
        <v>509</v>
      </c>
      <c r="F328" s="232" t="s">
        <v>510</v>
      </c>
      <c r="G328" s="233" t="s">
        <v>129</v>
      </c>
      <c r="H328" s="234">
        <v>140</v>
      </c>
      <c r="I328" s="235"/>
      <c r="J328" s="236">
        <f>ROUND(I328*H328,2)</f>
        <v>0</v>
      </c>
      <c r="K328" s="237"/>
      <c r="L328" s="45"/>
      <c r="M328" s="238" t="s">
        <v>1</v>
      </c>
      <c r="N328" s="239" t="s">
        <v>42</v>
      </c>
      <c r="O328" s="92"/>
      <c r="P328" s="240">
        <f>O328*H328</f>
        <v>0</v>
      </c>
      <c r="Q328" s="240">
        <v>0.024</v>
      </c>
      <c r="R328" s="240">
        <f>Q328*H328</f>
        <v>3.3599999999999999</v>
      </c>
      <c r="S328" s="240">
        <v>0.024</v>
      </c>
      <c r="T328" s="241">
        <f>S328*H328</f>
        <v>3.3599999999999999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2" t="s">
        <v>130</v>
      </c>
      <c r="AT328" s="242" t="s">
        <v>126</v>
      </c>
      <c r="AU328" s="242" t="s">
        <v>84</v>
      </c>
      <c r="AY328" s="18" t="s">
        <v>124</v>
      </c>
      <c r="BE328" s="243">
        <f>IF(N328="základní",J328,0)</f>
        <v>0</v>
      </c>
      <c r="BF328" s="243">
        <f>IF(N328="snížená",J328,0)</f>
        <v>0</v>
      </c>
      <c r="BG328" s="243">
        <f>IF(N328="zákl. přenesená",J328,0)</f>
        <v>0</v>
      </c>
      <c r="BH328" s="243">
        <f>IF(N328="sníž. přenesená",J328,0)</f>
        <v>0</v>
      </c>
      <c r="BI328" s="243">
        <f>IF(N328="nulová",J328,0)</f>
        <v>0</v>
      </c>
      <c r="BJ328" s="18" t="s">
        <v>82</v>
      </c>
      <c r="BK328" s="243">
        <f>ROUND(I328*H328,2)</f>
        <v>0</v>
      </c>
      <c r="BL328" s="18" t="s">
        <v>130</v>
      </c>
      <c r="BM328" s="242" t="s">
        <v>511</v>
      </c>
    </row>
    <row r="329" s="12" customFormat="1" ht="22.8" customHeight="1">
      <c r="A329" s="12"/>
      <c r="B329" s="214"/>
      <c r="C329" s="215"/>
      <c r="D329" s="216" t="s">
        <v>76</v>
      </c>
      <c r="E329" s="228" t="s">
        <v>512</v>
      </c>
      <c r="F329" s="228" t="s">
        <v>513</v>
      </c>
      <c r="G329" s="215"/>
      <c r="H329" s="215"/>
      <c r="I329" s="218"/>
      <c r="J329" s="229">
        <f>BK329</f>
        <v>0</v>
      </c>
      <c r="K329" s="215"/>
      <c r="L329" s="220"/>
      <c r="M329" s="221"/>
      <c r="N329" s="222"/>
      <c r="O329" s="222"/>
      <c r="P329" s="223">
        <f>SUM(P330:P336)</f>
        <v>0</v>
      </c>
      <c r="Q329" s="222"/>
      <c r="R329" s="223">
        <f>SUM(R330:R336)</f>
        <v>0</v>
      </c>
      <c r="S329" s="222"/>
      <c r="T329" s="224">
        <f>SUM(T330:T336)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5" t="s">
        <v>82</v>
      </c>
      <c r="AT329" s="226" t="s">
        <v>76</v>
      </c>
      <c r="AU329" s="226" t="s">
        <v>82</v>
      </c>
      <c r="AY329" s="225" t="s">
        <v>124</v>
      </c>
      <c r="BK329" s="227">
        <f>SUM(BK330:BK336)</f>
        <v>0</v>
      </c>
    </row>
    <row r="330" s="2" customFormat="1" ht="21.75" customHeight="1">
      <c r="A330" s="39"/>
      <c r="B330" s="40"/>
      <c r="C330" s="230" t="s">
        <v>514</v>
      </c>
      <c r="D330" s="230" t="s">
        <v>126</v>
      </c>
      <c r="E330" s="231" t="s">
        <v>515</v>
      </c>
      <c r="F330" s="232" t="s">
        <v>516</v>
      </c>
      <c r="G330" s="233" t="s">
        <v>174</v>
      </c>
      <c r="H330" s="234">
        <v>49.433</v>
      </c>
      <c r="I330" s="235"/>
      <c r="J330" s="236">
        <f>ROUND(I330*H330,2)</f>
        <v>0</v>
      </c>
      <c r="K330" s="237"/>
      <c r="L330" s="45"/>
      <c r="M330" s="238" t="s">
        <v>1</v>
      </c>
      <c r="N330" s="239" t="s">
        <v>42</v>
      </c>
      <c r="O330" s="92"/>
      <c r="P330" s="240">
        <f>O330*H330</f>
        <v>0</v>
      </c>
      <c r="Q330" s="240">
        <v>0</v>
      </c>
      <c r="R330" s="240">
        <f>Q330*H330</f>
        <v>0</v>
      </c>
      <c r="S330" s="240">
        <v>0</v>
      </c>
      <c r="T330" s="24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2" t="s">
        <v>130</v>
      </c>
      <c r="AT330" s="242" t="s">
        <v>126</v>
      </c>
      <c r="AU330" s="242" t="s">
        <v>84</v>
      </c>
      <c r="AY330" s="18" t="s">
        <v>124</v>
      </c>
      <c r="BE330" s="243">
        <f>IF(N330="základní",J330,0)</f>
        <v>0</v>
      </c>
      <c r="BF330" s="243">
        <f>IF(N330="snížená",J330,0)</f>
        <v>0</v>
      </c>
      <c r="BG330" s="243">
        <f>IF(N330="zákl. přenesená",J330,0)</f>
        <v>0</v>
      </c>
      <c r="BH330" s="243">
        <f>IF(N330="sníž. přenesená",J330,0)</f>
        <v>0</v>
      </c>
      <c r="BI330" s="243">
        <f>IF(N330="nulová",J330,0)</f>
        <v>0</v>
      </c>
      <c r="BJ330" s="18" t="s">
        <v>82</v>
      </c>
      <c r="BK330" s="243">
        <f>ROUND(I330*H330,2)</f>
        <v>0</v>
      </c>
      <c r="BL330" s="18" t="s">
        <v>130</v>
      </c>
      <c r="BM330" s="242" t="s">
        <v>517</v>
      </c>
    </row>
    <row r="331" s="2" customFormat="1" ht="21.75" customHeight="1">
      <c r="A331" s="39"/>
      <c r="B331" s="40"/>
      <c r="C331" s="230" t="s">
        <v>518</v>
      </c>
      <c r="D331" s="230" t="s">
        <v>126</v>
      </c>
      <c r="E331" s="231" t="s">
        <v>519</v>
      </c>
      <c r="F331" s="232" t="s">
        <v>520</v>
      </c>
      <c r="G331" s="233" t="s">
        <v>174</v>
      </c>
      <c r="H331" s="234">
        <v>49.433</v>
      </c>
      <c r="I331" s="235"/>
      <c r="J331" s="236">
        <f>ROUND(I331*H331,2)</f>
        <v>0</v>
      </c>
      <c r="K331" s="237"/>
      <c r="L331" s="45"/>
      <c r="M331" s="238" t="s">
        <v>1</v>
      </c>
      <c r="N331" s="239" t="s">
        <v>42</v>
      </c>
      <c r="O331" s="92"/>
      <c r="P331" s="240">
        <f>O331*H331</f>
        <v>0</v>
      </c>
      <c r="Q331" s="240">
        <v>0</v>
      </c>
      <c r="R331" s="240">
        <f>Q331*H331</f>
        <v>0</v>
      </c>
      <c r="S331" s="240">
        <v>0</v>
      </c>
      <c r="T331" s="24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2" t="s">
        <v>130</v>
      </c>
      <c r="AT331" s="242" t="s">
        <v>126</v>
      </c>
      <c r="AU331" s="242" t="s">
        <v>84</v>
      </c>
      <c r="AY331" s="18" t="s">
        <v>124</v>
      </c>
      <c r="BE331" s="243">
        <f>IF(N331="základní",J331,0)</f>
        <v>0</v>
      </c>
      <c r="BF331" s="243">
        <f>IF(N331="snížená",J331,0)</f>
        <v>0</v>
      </c>
      <c r="BG331" s="243">
        <f>IF(N331="zákl. přenesená",J331,0)</f>
        <v>0</v>
      </c>
      <c r="BH331" s="243">
        <f>IF(N331="sníž. přenesená",J331,0)</f>
        <v>0</v>
      </c>
      <c r="BI331" s="243">
        <f>IF(N331="nulová",J331,0)</f>
        <v>0</v>
      </c>
      <c r="BJ331" s="18" t="s">
        <v>82</v>
      </c>
      <c r="BK331" s="243">
        <f>ROUND(I331*H331,2)</f>
        <v>0</v>
      </c>
      <c r="BL331" s="18" t="s">
        <v>130</v>
      </c>
      <c r="BM331" s="242" t="s">
        <v>521</v>
      </c>
    </row>
    <row r="332" s="2" customFormat="1" ht="21.75" customHeight="1">
      <c r="A332" s="39"/>
      <c r="B332" s="40"/>
      <c r="C332" s="230" t="s">
        <v>522</v>
      </c>
      <c r="D332" s="230" t="s">
        <v>126</v>
      </c>
      <c r="E332" s="231" t="s">
        <v>523</v>
      </c>
      <c r="F332" s="232" t="s">
        <v>524</v>
      </c>
      <c r="G332" s="233" t="s">
        <v>174</v>
      </c>
      <c r="H332" s="234">
        <v>692.06200000000001</v>
      </c>
      <c r="I332" s="235"/>
      <c r="J332" s="236">
        <f>ROUND(I332*H332,2)</f>
        <v>0</v>
      </c>
      <c r="K332" s="237"/>
      <c r="L332" s="45"/>
      <c r="M332" s="238" t="s">
        <v>1</v>
      </c>
      <c r="N332" s="239" t="s">
        <v>42</v>
      </c>
      <c r="O332" s="92"/>
      <c r="P332" s="240">
        <f>O332*H332</f>
        <v>0</v>
      </c>
      <c r="Q332" s="240">
        <v>0</v>
      </c>
      <c r="R332" s="240">
        <f>Q332*H332</f>
        <v>0</v>
      </c>
      <c r="S332" s="240">
        <v>0</v>
      </c>
      <c r="T332" s="24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2" t="s">
        <v>130</v>
      </c>
      <c r="AT332" s="242" t="s">
        <v>126</v>
      </c>
      <c r="AU332" s="242" t="s">
        <v>84</v>
      </c>
      <c r="AY332" s="18" t="s">
        <v>124</v>
      </c>
      <c r="BE332" s="243">
        <f>IF(N332="základní",J332,0)</f>
        <v>0</v>
      </c>
      <c r="BF332" s="243">
        <f>IF(N332="snížená",J332,0)</f>
        <v>0</v>
      </c>
      <c r="BG332" s="243">
        <f>IF(N332="zákl. přenesená",J332,0)</f>
        <v>0</v>
      </c>
      <c r="BH332" s="243">
        <f>IF(N332="sníž. přenesená",J332,0)</f>
        <v>0</v>
      </c>
      <c r="BI332" s="243">
        <f>IF(N332="nulová",J332,0)</f>
        <v>0</v>
      </c>
      <c r="BJ332" s="18" t="s">
        <v>82</v>
      </c>
      <c r="BK332" s="243">
        <f>ROUND(I332*H332,2)</f>
        <v>0</v>
      </c>
      <c r="BL332" s="18" t="s">
        <v>130</v>
      </c>
      <c r="BM332" s="242" t="s">
        <v>525</v>
      </c>
    </row>
    <row r="333" s="13" customFormat="1">
      <c r="A333" s="13"/>
      <c r="B333" s="244"/>
      <c r="C333" s="245"/>
      <c r="D333" s="246" t="s">
        <v>139</v>
      </c>
      <c r="E333" s="245"/>
      <c r="F333" s="248" t="s">
        <v>526</v>
      </c>
      <c r="G333" s="245"/>
      <c r="H333" s="249">
        <v>692.06200000000001</v>
      </c>
      <c r="I333" s="250"/>
      <c r="J333" s="245"/>
      <c r="K333" s="245"/>
      <c r="L333" s="251"/>
      <c r="M333" s="252"/>
      <c r="N333" s="253"/>
      <c r="O333" s="253"/>
      <c r="P333" s="253"/>
      <c r="Q333" s="253"/>
      <c r="R333" s="253"/>
      <c r="S333" s="253"/>
      <c r="T333" s="25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5" t="s">
        <v>139</v>
      </c>
      <c r="AU333" s="255" t="s">
        <v>84</v>
      </c>
      <c r="AV333" s="13" t="s">
        <v>84</v>
      </c>
      <c r="AW333" s="13" t="s">
        <v>4</v>
      </c>
      <c r="AX333" s="13" t="s">
        <v>82</v>
      </c>
      <c r="AY333" s="255" t="s">
        <v>124</v>
      </c>
    </row>
    <row r="334" s="2" customFormat="1" ht="21.75" customHeight="1">
      <c r="A334" s="39"/>
      <c r="B334" s="40"/>
      <c r="C334" s="230" t="s">
        <v>527</v>
      </c>
      <c r="D334" s="230" t="s">
        <v>126</v>
      </c>
      <c r="E334" s="231" t="s">
        <v>528</v>
      </c>
      <c r="F334" s="232" t="s">
        <v>529</v>
      </c>
      <c r="G334" s="233" t="s">
        <v>174</v>
      </c>
      <c r="H334" s="234">
        <v>18.015000000000001</v>
      </c>
      <c r="I334" s="235"/>
      <c r="J334" s="236">
        <f>ROUND(I334*H334,2)</f>
        <v>0</v>
      </c>
      <c r="K334" s="237"/>
      <c r="L334" s="45"/>
      <c r="M334" s="238" t="s">
        <v>1</v>
      </c>
      <c r="N334" s="239" t="s">
        <v>42</v>
      </c>
      <c r="O334" s="92"/>
      <c r="P334" s="240">
        <f>O334*H334</f>
        <v>0</v>
      </c>
      <c r="Q334" s="240">
        <v>0</v>
      </c>
      <c r="R334" s="240">
        <f>Q334*H334</f>
        <v>0</v>
      </c>
      <c r="S334" s="240">
        <v>0</v>
      </c>
      <c r="T334" s="24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2" t="s">
        <v>130</v>
      </c>
      <c r="AT334" s="242" t="s">
        <v>126</v>
      </c>
      <c r="AU334" s="242" t="s">
        <v>84</v>
      </c>
      <c r="AY334" s="18" t="s">
        <v>124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8" t="s">
        <v>82</v>
      </c>
      <c r="BK334" s="243">
        <f>ROUND(I334*H334,2)</f>
        <v>0</v>
      </c>
      <c r="BL334" s="18" t="s">
        <v>130</v>
      </c>
      <c r="BM334" s="242" t="s">
        <v>530</v>
      </c>
    </row>
    <row r="335" s="2" customFormat="1" ht="21.75" customHeight="1">
      <c r="A335" s="39"/>
      <c r="B335" s="40"/>
      <c r="C335" s="230" t="s">
        <v>531</v>
      </c>
      <c r="D335" s="230" t="s">
        <v>126</v>
      </c>
      <c r="E335" s="231" t="s">
        <v>532</v>
      </c>
      <c r="F335" s="232" t="s">
        <v>533</v>
      </c>
      <c r="G335" s="233" t="s">
        <v>174</v>
      </c>
      <c r="H335" s="234">
        <v>31.417999999999999</v>
      </c>
      <c r="I335" s="235"/>
      <c r="J335" s="236">
        <f>ROUND(I335*H335,2)</f>
        <v>0</v>
      </c>
      <c r="K335" s="237"/>
      <c r="L335" s="45"/>
      <c r="M335" s="238" t="s">
        <v>1</v>
      </c>
      <c r="N335" s="239" t="s">
        <v>42</v>
      </c>
      <c r="O335" s="92"/>
      <c r="P335" s="240">
        <f>O335*H335</f>
        <v>0</v>
      </c>
      <c r="Q335" s="240">
        <v>0</v>
      </c>
      <c r="R335" s="240">
        <f>Q335*H335</f>
        <v>0</v>
      </c>
      <c r="S335" s="240">
        <v>0</v>
      </c>
      <c r="T335" s="24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2" t="s">
        <v>130</v>
      </c>
      <c r="AT335" s="242" t="s">
        <v>126</v>
      </c>
      <c r="AU335" s="242" t="s">
        <v>84</v>
      </c>
      <c r="AY335" s="18" t="s">
        <v>124</v>
      </c>
      <c r="BE335" s="243">
        <f>IF(N335="základní",J335,0)</f>
        <v>0</v>
      </c>
      <c r="BF335" s="243">
        <f>IF(N335="snížená",J335,0)</f>
        <v>0</v>
      </c>
      <c r="BG335" s="243">
        <f>IF(N335="zákl. přenesená",J335,0)</f>
        <v>0</v>
      </c>
      <c r="BH335" s="243">
        <f>IF(N335="sníž. přenesená",J335,0)</f>
        <v>0</v>
      </c>
      <c r="BI335" s="243">
        <f>IF(N335="nulová",J335,0)</f>
        <v>0</v>
      </c>
      <c r="BJ335" s="18" t="s">
        <v>82</v>
      </c>
      <c r="BK335" s="243">
        <f>ROUND(I335*H335,2)</f>
        <v>0</v>
      </c>
      <c r="BL335" s="18" t="s">
        <v>130</v>
      </c>
      <c r="BM335" s="242" t="s">
        <v>534</v>
      </c>
    </row>
    <row r="336" s="13" customFormat="1">
      <c r="A336" s="13"/>
      <c r="B336" s="244"/>
      <c r="C336" s="245"/>
      <c r="D336" s="246" t="s">
        <v>139</v>
      </c>
      <c r="E336" s="247" t="s">
        <v>1</v>
      </c>
      <c r="F336" s="248" t="s">
        <v>535</v>
      </c>
      <c r="G336" s="245"/>
      <c r="H336" s="249">
        <v>31.417999999999999</v>
      </c>
      <c r="I336" s="250"/>
      <c r="J336" s="245"/>
      <c r="K336" s="245"/>
      <c r="L336" s="251"/>
      <c r="M336" s="252"/>
      <c r="N336" s="253"/>
      <c r="O336" s="253"/>
      <c r="P336" s="253"/>
      <c r="Q336" s="253"/>
      <c r="R336" s="253"/>
      <c r="S336" s="253"/>
      <c r="T336" s="25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5" t="s">
        <v>139</v>
      </c>
      <c r="AU336" s="255" t="s">
        <v>84</v>
      </c>
      <c r="AV336" s="13" t="s">
        <v>84</v>
      </c>
      <c r="AW336" s="13" t="s">
        <v>32</v>
      </c>
      <c r="AX336" s="13" t="s">
        <v>82</v>
      </c>
      <c r="AY336" s="255" t="s">
        <v>124</v>
      </c>
    </row>
    <row r="337" s="12" customFormat="1" ht="22.8" customHeight="1">
      <c r="A337" s="12"/>
      <c r="B337" s="214"/>
      <c r="C337" s="215"/>
      <c r="D337" s="216" t="s">
        <v>76</v>
      </c>
      <c r="E337" s="228" t="s">
        <v>536</v>
      </c>
      <c r="F337" s="228" t="s">
        <v>537</v>
      </c>
      <c r="G337" s="215"/>
      <c r="H337" s="215"/>
      <c r="I337" s="218"/>
      <c r="J337" s="229">
        <f>BK337</f>
        <v>0</v>
      </c>
      <c r="K337" s="215"/>
      <c r="L337" s="220"/>
      <c r="M337" s="221"/>
      <c r="N337" s="222"/>
      <c r="O337" s="222"/>
      <c r="P337" s="223">
        <f>P338</f>
        <v>0</v>
      </c>
      <c r="Q337" s="222"/>
      <c r="R337" s="223">
        <f>R338</f>
        <v>0</v>
      </c>
      <c r="S337" s="222"/>
      <c r="T337" s="224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5" t="s">
        <v>82</v>
      </c>
      <c r="AT337" s="226" t="s">
        <v>76</v>
      </c>
      <c r="AU337" s="226" t="s">
        <v>82</v>
      </c>
      <c r="AY337" s="225" t="s">
        <v>124</v>
      </c>
      <c r="BK337" s="227">
        <f>BK338</f>
        <v>0</v>
      </c>
    </row>
    <row r="338" s="2" customFormat="1" ht="16.5" customHeight="1">
      <c r="A338" s="39"/>
      <c r="B338" s="40"/>
      <c r="C338" s="230" t="s">
        <v>538</v>
      </c>
      <c r="D338" s="230" t="s">
        <v>126</v>
      </c>
      <c r="E338" s="231" t="s">
        <v>539</v>
      </c>
      <c r="F338" s="232" t="s">
        <v>540</v>
      </c>
      <c r="G338" s="233" t="s">
        <v>174</v>
      </c>
      <c r="H338" s="234">
        <v>127.56999999999999</v>
      </c>
      <c r="I338" s="235"/>
      <c r="J338" s="236">
        <f>ROUND(I338*H338,2)</f>
        <v>0</v>
      </c>
      <c r="K338" s="237"/>
      <c r="L338" s="45"/>
      <c r="M338" s="238" t="s">
        <v>1</v>
      </c>
      <c r="N338" s="239" t="s">
        <v>42</v>
      </c>
      <c r="O338" s="92"/>
      <c r="P338" s="240">
        <f>O338*H338</f>
        <v>0</v>
      </c>
      <c r="Q338" s="240">
        <v>0</v>
      </c>
      <c r="R338" s="240">
        <f>Q338*H338</f>
        <v>0</v>
      </c>
      <c r="S338" s="240">
        <v>0</v>
      </c>
      <c r="T338" s="24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2" t="s">
        <v>130</v>
      </c>
      <c r="AT338" s="242" t="s">
        <v>126</v>
      </c>
      <c r="AU338" s="242" t="s">
        <v>84</v>
      </c>
      <c r="AY338" s="18" t="s">
        <v>124</v>
      </c>
      <c r="BE338" s="243">
        <f>IF(N338="základní",J338,0)</f>
        <v>0</v>
      </c>
      <c r="BF338" s="243">
        <f>IF(N338="snížená",J338,0)</f>
        <v>0</v>
      </c>
      <c r="BG338" s="243">
        <f>IF(N338="zákl. přenesená",J338,0)</f>
        <v>0</v>
      </c>
      <c r="BH338" s="243">
        <f>IF(N338="sníž. přenesená",J338,0)</f>
        <v>0</v>
      </c>
      <c r="BI338" s="243">
        <f>IF(N338="nulová",J338,0)</f>
        <v>0</v>
      </c>
      <c r="BJ338" s="18" t="s">
        <v>82</v>
      </c>
      <c r="BK338" s="243">
        <f>ROUND(I338*H338,2)</f>
        <v>0</v>
      </c>
      <c r="BL338" s="18" t="s">
        <v>130</v>
      </c>
      <c r="BM338" s="242" t="s">
        <v>541</v>
      </c>
    </row>
    <row r="339" s="12" customFormat="1" ht="25.92" customHeight="1">
      <c r="A339" s="12"/>
      <c r="B339" s="214"/>
      <c r="C339" s="215"/>
      <c r="D339" s="216" t="s">
        <v>76</v>
      </c>
      <c r="E339" s="217" t="s">
        <v>542</v>
      </c>
      <c r="F339" s="217" t="s">
        <v>543</v>
      </c>
      <c r="G339" s="215"/>
      <c r="H339" s="215"/>
      <c r="I339" s="218"/>
      <c r="J339" s="219">
        <f>BK339</f>
        <v>0</v>
      </c>
      <c r="K339" s="215"/>
      <c r="L339" s="220"/>
      <c r="M339" s="221"/>
      <c r="N339" s="222"/>
      <c r="O339" s="222"/>
      <c r="P339" s="223">
        <f>P340+P354+P361</f>
        <v>0</v>
      </c>
      <c r="Q339" s="222"/>
      <c r="R339" s="223">
        <f>R340+R354+R361</f>
        <v>0.52397532000000002</v>
      </c>
      <c r="S339" s="222"/>
      <c r="T339" s="224">
        <f>T340+T354+T361</f>
        <v>0.1578484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5" t="s">
        <v>84</v>
      </c>
      <c r="AT339" s="226" t="s">
        <v>76</v>
      </c>
      <c r="AU339" s="226" t="s">
        <v>77</v>
      </c>
      <c r="AY339" s="225" t="s">
        <v>124</v>
      </c>
      <c r="BK339" s="227">
        <f>BK340+BK354+BK361</f>
        <v>0</v>
      </c>
    </row>
    <row r="340" s="12" customFormat="1" ht="22.8" customHeight="1">
      <c r="A340" s="12"/>
      <c r="B340" s="214"/>
      <c r="C340" s="215"/>
      <c r="D340" s="216" t="s">
        <v>76</v>
      </c>
      <c r="E340" s="228" t="s">
        <v>544</v>
      </c>
      <c r="F340" s="228" t="s">
        <v>545</v>
      </c>
      <c r="G340" s="215"/>
      <c r="H340" s="215"/>
      <c r="I340" s="218"/>
      <c r="J340" s="229">
        <f>BK340</f>
        <v>0</v>
      </c>
      <c r="K340" s="215"/>
      <c r="L340" s="220"/>
      <c r="M340" s="221"/>
      <c r="N340" s="222"/>
      <c r="O340" s="222"/>
      <c r="P340" s="223">
        <f>SUM(P341:P353)</f>
        <v>0</v>
      </c>
      <c r="Q340" s="222"/>
      <c r="R340" s="223">
        <f>SUM(R341:R353)</f>
        <v>0.10489812</v>
      </c>
      <c r="S340" s="222"/>
      <c r="T340" s="224">
        <f>SUM(T341:T353)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5" t="s">
        <v>84</v>
      </c>
      <c r="AT340" s="226" t="s">
        <v>76</v>
      </c>
      <c r="AU340" s="226" t="s">
        <v>82</v>
      </c>
      <c r="AY340" s="225" t="s">
        <v>124</v>
      </c>
      <c r="BK340" s="227">
        <f>SUM(BK341:BK353)</f>
        <v>0</v>
      </c>
    </row>
    <row r="341" s="2" customFormat="1" ht="21.75" customHeight="1">
      <c r="A341" s="39"/>
      <c r="B341" s="40"/>
      <c r="C341" s="230" t="s">
        <v>546</v>
      </c>
      <c r="D341" s="230" t="s">
        <v>126</v>
      </c>
      <c r="E341" s="231" t="s">
        <v>547</v>
      </c>
      <c r="F341" s="232" t="s">
        <v>548</v>
      </c>
      <c r="G341" s="233" t="s">
        <v>153</v>
      </c>
      <c r="H341" s="234">
        <v>81.5</v>
      </c>
      <c r="I341" s="235"/>
      <c r="J341" s="236">
        <f>ROUND(I341*H341,2)</f>
        <v>0</v>
      </c>
      <c r="K341" s="237"/>
      <c r="L341" s="45"/>
      <c r="M341" s="238" t="s">
        <v>1</v>
      </c>
      <c r="N341" s="239" t="s">
        <v>42</v>
      </c>
      <c r="O341" s="92"/>
      <c r="P341" s="240">
        <f>O341*H341</f>
        <v>0</v>
      </c>
      <c r="Q341" s="240">
        <v>8.0000000000000007E-05</v>
      </c>
      <c r="R341" s="240">
        <f>Q341*H341</f>
        <v>0.0065200000000000006</v>
      </c>
      <c r="S341" s="240">
        <v>0</v>
      </c>
      <c r="T341" s="24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2" t="s">
        <v>203</v>
      </c>
      <c r="AT341" s="242" t="s">
        <v>126</v>
      </c>
      <c r="AU341" s="242" t="s">
        <v>84</v>
      </c>
      <c r="AY341" s="18" t="s">
        <v>124</v>
      </c>
      <c r="BE341" s="243">
        <f>IF(N341="základní",J341,0)</f>
        <v>0</v>
      </c>
      <c r="BF341" s="243">
        <f>IF(N341="snížená",J341,0)</f>
        <v>0</v>
      </c>
      <c r="BG341" s="243">
        <f>IF(N341="zákl. přenesená",J341,0)</f>
        <v>0</v>
      </c>
      <c r="BH341" s="243">
        <f>IF(N341="sníž. přenesená",J341,0)</f>
        <v>0</v>
      </c>
      <c r="BI341" s="243">
        <f>IF(N341="nulová",J341,0)</f>
        <v>0</v>
      </c>
      <c r="BJ341" s="18" t="s">
        <v>82</v>
      </c>
      <c r="BK341" s="243">
        <f>ROUND(I341*H341,2)</f>
        <v>0</v>
      </c>
      <c r="BL341" s="18" t="s">
        <v>203</v>
      </c>
      <c r="BM341" s="242" t="s">
        <v>549</v>
      </c>
    </row>
    <row r="342" s="2" customFormat="1" ht="16.5" customHeight="1">
      <c r="A342" s="39"/>
      <c r="B342" s="40"/>
      <c r="C342" s="277" t="s">
        <v>550</v>
      </c>
      <c r="D342" s="277" t="s">
        <v>204</v>
      </c>
      <c r="E342" s="278" t="s">
        <v>551</v>
      </c>
      <c r="F342" s="279" t="s">
        <v>552</v>
      </c>
      <c r="G342" s="280" t="s">
        <v>153</v>
      </c>
      <c r="H342" s="281">
        <v>89.650000000000006</v>
      </c>
      <c r="I342" s="282"/>
      <c r="J342" s="283">
        <f>ROUND(I342*H342,2)</f>
        <v>0</v>
      </c>
      <c r="K342" s="284"/>
      <c r="L342" s="285"/>
      <c r="M342" s="286" t="s">
        <v>1</v>
      </c>
      <c r="N342" s="287" t="s">
        <v>42</v>
      </c>
      <c r="O342" s="92"/>
      <c r="P342" s="240">
        <f>O342*H342</f>
        <v>0</v>
      </c>
      <c r="Q342" s="240">
        <v>0.00018000000000000001</v>
      </c>
      <c r="R342" s="240">
        <f>Q342*H342</f>
        <v>0.016137000000000002</v>
      </c>
      <c r="S342" s="240">
        <v>0</v>
      </c>
      <c r="T342" s="24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2" t="s">
        <v>286</v>
      </c>
      <c r="AT342" s="242" t="s">
        <v>204</v>
      </c>
      <c r="AU342" s="242" t="s">
        <v>84</v>
      </c>
      <c r="AY342" s="18" t="s">
        <v>124</v>
      </c>
      <c r="BE342" s="243">
        <f>IF(N342="základní",J342,0)</f>
        <v>0</v>
      </c>
      <c r="BF342" s="243">
        <f>IF(N342="snížená",J342,0)</f>
        <v>0</v>
      </c>
      <c r="BG342" s="243">
        <f>IF(N342="zákl. přenesená",J342,0)</f>
        <v>0</v>
      </c>
      <c r="BH342" s="243">
        <f>IF(N342="sníž. přenesená",J342,0)</f>
        <v>0</v>
      </c>
      <c r="BI342" s="243">
        <f>IF(N342="nulová",J342,0)</f>
        <v>0</v>
      </c>
      <c r="BJ342" s="18" t="s">
        <v>82</v>
      </c>
      <c r="BK342" s="243">
        <f>ROUND(I342*H342,2)</f>
        <v>0</v>
      </c>
      <c r="BL342" s="18" t="s">
        <v>203</v>
      </c>
      <c r="BM342" s="242" t="s">
        <v>553</v>
      </c>
    </row>
    <row r="343" s="13" customFormat="1">
      <c r="A343" s="13"/>
      <c r="B343" s="244"/>
      <c r="C343" s="245"/>
      <c r="D343" s="246" t="s">
        <v>139</v>
      </c>
      <c r="E343" s="245"/>
      <c r="F343" s="248" t="s">
        <v>554</v>
      </c>
      <c r="G343" s="245"/>
      <c r="H343" s="249">
        <v>89.650000000000006</v>
      </c>
      <c r="I343" s="250"/>
      <c r="J343" s="245"/>
      <c r="K343" s="245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139</v>
      </c>
      <c r="AU343" s="255" t="s">
        <v>84</v>
      </c>
      <c r="AV343" s="13" t="s">
        <v>84</v>
      </c>
      <c r="AW343" s="13" t="s">
        <v>4</v>
      </c>
      <c r="AX343" s="13" t="s">
        <v>82</v>
      </c>
      <c r="AY343" s="255" t="s">
        <v>124</v>
      </c>
    </row>
    <row r="344" s="2" customFormat="1" ht="21.75" customHeight="1">
      <c r="A344" s="39"/>
      <c r="B344" s="40"/>
      <c r="C344" s="230" t="s">
        <v>555</v>
      </c>
      <c r="D344" s="230" t="s">
        <v>126</v>
      </c>
      <c r="E344" s="231" t="s">
        <v>556</v>
      </c>
      <c r="F344" s="232" t="s">
        <v>557</v>
      </c>
      <c r="G344" s="233" t="s">
        <v>129</v>
      </c>
      <c r="H344" s="234">
        <v>83.239999999999995</v>
      </c>
      <c r="I344" s="235"/>
      <c r="J344" s="236">
        <f>ROUND(I344*H344,2)</f>
        <v>0</v>
      </c>
      <c r="K344" s="237"/>
      <c r="L344" s="45"/>
      <c r="M344" s="238" t="s">
        <v>1</v>
      </c>
      <c r="N344" s="239" t="s">
        <v>42</v>
      </c>
      <c r="O344" s="92"/>
      <c r="P344" s="240">
        <f>O344*H344</f>
        <v>0</v>
      </c>
      <c r="Q344" s="240">
        <v>0</v>
      </c>
      <c r="R344" s="240">
        <f>Q344*H344</f>
        <v>0</v>
      </c>
      <c r="S344" s="240">
        <v>0</v>
      </c>
      <c r="T344" s="24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2" t="s">
        <v>203</v>
      </c>
      <c r="AT344" s="242" t="s">
        <v>126</v>
      </c>
      <c r="AU344" s="242" t="s">
        <v>84</v>
      </c>
      <c r="AY344" s="18" t="s">
        <v>124</v>
      </c>
      <c r="BE344" s="243">
        <f>IF(N344="základní",J344,0)</f>
        <v>0</v>
      </c>
      <c r="BF344" s="243">
        <f>IF(N344="snížená",J344,0)</f>
        <v>0</v>
      </c>
      <c r="BG344" s="243">
        <f>IF(N344="zákl. přenesená",J344,0)</f>
        <v>0</v>
      </c>
      <c r="BH344" s="243">
        <f>IF(N344="sníž. přenesená",J344,0)</f>
        <v>0</v>
      </c>
      <c r="BI344" s="243">
        <f>IF(N344="nulová",J344,0)</f>
        <v>0</v>
      </c>
      <c r="BJ344" s="18" t="s">
        <v>82</v>
      </c>
      <c r="BK344" s="243">
        <f>ROUND(I344*H344,2)</f>
        <v>0</v>
      </c>
      <c r="BL344" s="18" t="s">
        <v>203</v>
      </c>
      <c r="BM344" s="242" t="s">
        <v>558</v>
      </c>
    </row>
    <row r="345" s="2" customFormat="1" ht="16.5" customHeight="1">
      <c r="A345" s="39"/>
      <c r="B345" s="40"/>
      <c r="C345" s="277" t="s">
        <v>559</v>
      </c>
      <c r="D345" s="277" t="s">
        <v>204</v>
      </c>
      <c r="E345" s="278" t="s">
        <v>205</v>
      </c>
      <c r="F345" s="279" t="s">
        <v>206</v>
      </c>
      <c r="G345" s="280" t="s">
        <v>129</v>
      </c>
      <c r="H345" s="281">
        <v>91.563999999999993</v>
      </c>
      <c r="I345" s="282"/>
      <c r="J345" s="283">
        <f>ROUND(I345*H345,2)</f>
        <v>0</v>
      </c>
      <c r="K345" s="284"/>
      <c r="L345" s="285"/>
      <c r="M345" s="286" t="s">
        <v>1</v>
      </c>
      <c r="N345" s="287" t="s">
        <v>42</v>
      </c>
      <c r="O345" s="92"/>
      <c r="P345" s="240">
        <f>O345*H345</f>
        <v>0</v>
      </c>
      <c r="Q345" s="240">
        <v>0.00027999999999999998</v>
      </c>
      <c r="R345" s="240">
        <f>Q345*H345</f>
        <v>0.025637919999999995</v>
      </c>
      <c r="S345" s="240">
        <v>0</v>
      </c>
      <c r="T345" s="24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2" t="s">
        <v>286</v>
      </c>
      <c r="AT345" s="242" t="s">
        <v>204</v>
      </c>
      <c r="AU345" s="242" t="s">
        <v>84</v>
      </c>
      <c r="AY345" s="18" t="s">
        <v>124</v>
      </c>
      <c r="BE345" s="243">
        <f>IF(N345="základní",J345,0)</f>
        <v>0</v>
      </c>
      <c r="BF345" s="243">
        <f>IF(N345="snížená",J345,0)</f>
        <v>0</v>
      </c>
      <c r="BG345" s="243">
        <f>IF(N345="zákl. přenesená",J345,0)</f>
        <v>0</v>
      </c>
      <c r="BH345" s="243">
        <f>IF(N345="sníž. přenesená",J345,0)</f>
        <v>0</v>
      </c>
      <c r="BI345" s="243">
        <f>IF(N345="nulová",J345,0)</f>
        <v>0</v>
      </c>
      <c r="BJ345" s="18" t="s">
        <v>82</v>
      </c>
      <c r="BK345" s="243">
        <f>ROUND(I345*H345,2)</f>
        <v>0</v>
      </c>
      <c r="BL345" s="18" t="s">
        <v>203</v>
      </c>
      <c r="BM345" s="242" t="s">
        <v>560</v>
      </c>
    </row>
    <row r="346" s="13" customFormat="1">
      <c r="A346" s="13"/>
      <c r="B346" s="244"/>
      <c r="C346" s="245"/>
      <c r="D346" s="246" t="s">
        <v>139</v>
      </c>
      <c r="E346" s="245"/>
      <c r="F346" s="248" t="s">
        <v>561</v>
      </c>
      <c r="G346" s="245"/>
      <c r="H346" s="249">
        <v>91.563999999999993</v>
      </c>
      <c r="I346" s="250"/>
      <c r="J346" s="245"/>
      <c r="K346" s="245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139</v>
      </c>
      <c r="AU346" s="255" t="s">
        <v>84</v>
      </c>
      <c r="AV346" s="13" t="s">
        <v>84</v>
      </c>
      <c r="AW346" s="13" t="s">
        <v>4</v>
      </c>
      <c r="AX346" s="13" t="s">
        <v>82</v>
      </c>
      <c r="AY346" s="255" t="s">
        <v>124</v>
      </c>
    </row>
    <row r="347" s="2" customFormat="1" ht="21.75" customHeight="1">
      <c r="A347" s="39"/>
      <c r="B347" s="40"/>
      <c r="C347" s="230" t="s">
        <v>562</v>
      </c>
      <c r="D347" s="230" t="s">
        <v>126</v>
      </c>
      <c r="E347" s="231" t="s">
        <v>563</v>
      </c>
      <c r="F347" s="232" t="s">
        <v>564</v>
      </c>
      <c r="G347" s="233" t="s">
        <v>129</v>
      </c>
      <c r="H347" s="234">
        <v>83.239999999999995</v>
      </c>
      <c r="I347" s="235"/>
      <c r="J347" s="236">
        <f>ROUND(I347*H347,2)</f>
        <v>0</v>
      </c>
      <c r="K347" s="237"/>
      <c r="L347" s="45"/>
      <c r="M347" s="238" t="s">
        <v>1</v>
      </c>
      <c r="N347" s="239" t="s">
        <v>42</v>
      </c>
      <c r="O347" s="92"/>
      <c r="P347" s="240">
        <f>O347*H347</f>
        <v>0</v>
      </c>
      <c r="Q347" s="240">
        <v>8.0000000000000007E-05</v>
      </c>
      <c r="R347" s="240">
        <f>Q347*H347</f>
        <v>0.0066592000000000005</v>
      </c>
      <c r="S347" s="240">
        <v>0</v>
      </c>
      <c r="T347" s="24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2" t="s">
        <v>203</v>
      </c>
      <c r="AT347" s="242" t="s">
        <v>126</v>
      </c>
      <c r="AU347" s="242" t="s">
        <v>84</v>
      </c>
      <c r="AY347" s="18" t="s">
        <v>124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8" t="s">
        <v>82</v>
      </c>
      <c r="BK347" s="243">
        <f>ROUND(I347*H347,2)</f>
        <v>0</v>
      </c>
      <c r="BL347" s="18" t="s">
        <v>203</v>
      </c>
      <c r="BM347" s="242" t="s">
        <v>565</v>
      </c>
    </row>
    <row r="348" s="13" customFormat="1">
      <c r="A348" s="13"/>
      <c r="B348" s="244"/>
      <c r="C348" s="245"/>
      <c r="D348" s="246" t="s">
        <v>139</v>
      </c>
      <c r="E348" s="247" t="s">
        <v>1</v>
      </c>
      <c r="F348" s="248" t="s">
        <v>284</v>
      </c>
      <c r="G348" s="245"/>
      <c r="H348" s="249">
        <v>69.239999999999995</v>
      </c>
      <c r="I348" s="250"/>
      <c r="J348" s="245"/>
      <c r="K348" s="245"/>
      <c r="L348" s="251"/>
      <c r="M348" s="252"/>
      <c r="N348" s="253"/>
      <c r="O348" s="253"/>
      <c r="P348" s="253"/>
      <c r="Q348" s="253"/>
      <c r="R348" s="253"/>
      <c r="S348" s="253"/>
      <c r="T348" s="25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5" t="s">
        <v>139</v>
      </c>
      <c r="AU348" s="255" t="s">
        <v>84</v>
      </c>
      <c r="AV348" s="13" t="s">
        <v>84</v>
      </c>
      <c r="AW348" s="13" t="s">
        <v>32</v>
      </c>
      <c r="AX348" s="13" t="s">
        <v>77</v>
      </c>
      <c r="AY348" s="255" t="s">
        <v>124</v>
      </c>
    </row>
    <row r="349" s="13" customFormat="1">
      <c r="A349" s="13"/>
      <c r="B349" s="244"/>
      <c r="C349" s="245"/>
      <c r="D349" s="246" t="s">
        <v>139</v>
      </c>
      <c r="E349" s="247" t="s">
        <v>1</v>
      </c>
      <c r="F349" s="248" t="s">
        <v>285</v>
      </c>
      <c r="G349" s="245"/>
      <c r="H349" s="249">
        <v>14</v>
      </c>
      <c r="I349" s="250"/>
      <c r="J349" s="245"/>
      <c r="K349" s="245"/>
      <c r="L349" s="251"/>
      <c r="M349" s="252"/>
      <c r="N349" s="253"/>
      <c r="O349" s="253"/>
      <c r="P349" s="253"/>
      <c r="Q349" s="253"/>
      <c r="R349" s="253"/>
      <c r="S349" s="253"/>
      <c r="T349" s="25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5" t="s">
        <v>139</v>
      </c>
      <c r="AU349" s="255" t="s">
        <v>84</v>
      </c>
      <c r="AV349" s="13" t="s">
        <v>84</v>
      </c>
      <c r="AW349" s="13" t="s">
        <v>32</v>
      </c>
      <c r="AX349" s="13" t="s">
        <v>77</v>
      </c>
      <c r="AY349" s="255" t="s">
        <v>124</v>
      </c>
    </row>
    <row r="350" s="14" customFormat="1">
      <c r="A350" s="14"/>
      <c r="B350" s="256"/>
      <c r="C350" s="257"/>
      <c r="D350" s="246" t="s">
        <v>139</v>
      </c>
      <c r="E350" s="258" t="s">
        <v>1</v>
      </c>
      <c r="F350" s="259" t="s">
        <v>142</v>
      </c>
      <c r="G350" s="257"/>
      <c r="H350" s="260">
        <v>83.239999999999995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6" t="s">
        <v>139</v>
      </c>
      <c r="AU350" s="266" t="s">
        <v>84</v>
      </c>
      <c r="AV350" s="14" t="s">
        <v>130</v>
      </c>
      <c r="AW350" s="14" t="s">
        <v>32</v>
      </c>
      <c r="AX350" s="14" t="s">
        <v>82</v>
      </c>
      <c r="AY350" s="266" t="s">
        <v>124</v>
      </c>
    </row>
    <row r="351" s="2" customFormat="1" ht="16.5" customHeight="1">
      <c r="A351" s="39"/>
      <c r="B351" s="40"/>
      <c r="C351" s="277" t="s">
        <v>566</v>
      </c>
      <c r="D351" s="277" t="s">
        <v>204</v>
      </c>
      <c r="E351" s="278" t="s">
        <v>567</v>
      </c>
      <c r="F351" s="279" t="s">
        <v>568</v>
      </c>
      <c r="G351" s="280" t="s">
        <v>129</v>
      </c>
      <c r="H351" s="281">
        <v>99.888000000000005</v>
      </c>
      <c r="I351" s="282"/>
      <c r="J351" s="283">
        <f>ROUND(I351*H351,2)</f>
        <v>0</v>
      </c>
      <c r="K351" s="284"/>
      <c r="L351" s="285"/>
      <c r="M351" s="286" t="s">
        <v>1</v>
      </c>
      <c r="N351" s="287" t="s">
        <v>42</v>
      </c>
      <c r="O351" s="92"/>
      <c r="P351" s="240">
        <f>O351*H351</f>
        <v>0</v>
      </c>
      <c r="Q351" s="240">
        <v>0.00050000000000000001</v>
      </c>
      <c r="R351" s="240">
        <f>Q351*H351</f>
        <v>0.049944000000000002</v>
      </c>
      <c r="S351" s="240">
        <v>0</v>
      </c>
      <c r="T351" s="24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2" t="s">
        <v>286</v>
      </c>
      <c r="AT351" s="242" t="s">
        <v>204</v>
      </c>
      <c r="AU351" s="242" t="s">
        <v>84</v>
      </c>
      <c r="AY351" s="18" t="s">
        <v>124</v>
      </c>
      <c r="BE351" s="243">
        <f>IF(N351="základní",J351,0)</f>
        <v>0</v>
      </c>
      <c r="BF351" s="243">
        <f>IF(N351="snížená",J351,0)</f>
        <v>0</v>
      </c>
      <c r="BG351" s="243">
        <f>IF(N351="zákl. přenesená",J351,0)</f>
        <v>0</v>
      </c>
      <c r="BH351" s="243">
        <f>IF(N351="sníž. přenesená",J351,0)</f>
        <v>0</v>
      </c>
      <c r="BI351" s="243">
        <f>IF(N351="nulová",J351,0)</f>
        <v>0</v>
      </c>
      <c r="BJ351" s="18" t="s">
        <v>82</v>
      </c>
      <c r="BK351" s="243">
        <f>ROUND(I351*H351,2)</f>
        <v>0</v>
      </c>
      <c r="BL351" s="18" t="s">
        <v>203</v>
      </c>
      <c r="BM351" s="242" t="s">
        <v>569</v>
      </c>
    </row>
    <row r="352" s="13" customFormat="1">
      <c r="A352" s="13"/>
      <c r="B352" s="244"/>
      <c r="C352" s="245"/>
      <c r="D352" s="246" t="s">
        <v>139</v>
      </c>
      <c r="E352" s="245"/>
      <c r="F352" s="248" t="s">
        <v>570</v>
      </c>
      <c r="G352" s="245"/>
      <c r="H352" s="249">
        <v>99.888000000000005</v>
      </c>
      <c r="I352" s="250"/>
      <c r="J352" s="245"/>
      <c r="K352" s="245"/>
      <c r="L352" s="251"/>
      <c r="M352" s="252"/>
      <c r="N352" s="253"/>
      <c r="O352" s="253"/>
      <c r="P352" s="253"/>
      <c r="Q352" s="253"/>
      <c r="R352" s="253"/>
      <c r="S352" s="253"/>
      <c r="T352" s="25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5" t="s">
        <v>139</v>
      </c>
      <c r="AU352" s="255" t="s">
        <v>84</v>
      </c>
      <c r="AV352" s="13" t="s">
        <v>84</v>
      </c>
      <c r="AW352" s="13" t="s">
        <v>4</v>
      </c>
      <c r="AX352" s="13" t="s">
        <v>82</v>
      </c>
      <c r="AY352" s="255" t="s">
        <v>124</v>
      </c>
    </row>
    <row r="353" s="2" customFormat="1" ht="21.75" customHeight="1">
      <c r="A353" s="39"/>
      <c r="B353" s="40"/>
      <c r="C353" s="230" t="s">
        <v>571</v>
      </c>
      <c r="D353" s="230" t="s">
        <v>126</v>
      </c>
      <c r="E353" s="231" t="s">
        <v>572</v>
      </c>
      <c r="F353" s="232" t="s">
        <v>573</v>
      </c>
      <c r="G353" s="233" t="s">
        <v>174</v>
      </c>
      <c r="H353" s="234">
        <v>0.105</v>
      </c>
      <c r="I353" s="235"/>
      <c r="J353" s="236">
        <f>ROUND(I353*H353,2)</f>
        <v>0</v>
      </c>
      <c r="K353" s="237"/>
      <c r="L353" s="45"/>
      <c r="M353" s="238" t="s">
        <v>1</v>
      </c>
      <c r="N353" s="239" t="s">
        <v>42</v>
      </c>
      <c r="O353" s="92"/>
      <c r="P353" s="240">
        <f>O353*H353</f>
        <v>0</v>
      </c>
      <c r="Q353" s="240">
        <v>0</v>
      </c>
      <c r="R353" s="240">
        <f>Q353*H353</f>
        <v>0</v>
      </c>
      <c r="S353" s="240">
        <v>0</v>
      </c>
      <c r="T353" s="24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2" t="s">
        <v>203</v>
      </c>
      <c r="AT353" s="242" t="s">
        <v>126</v>
      </c>
      <c r="AU353" s="242" t="s">
        <v>84</v>
      </c>
      <c r="AY353" s="18" t="s">
        <v>124</v>
      </c>
      <c r="BE353" s="243">
        <f>IF(N353="základní",J353,0)</f>
        <v>0</v>
      </c>
      <c r="BF353" s="243">
        <f>IF(N353="snížená",J353,0)</f>
        <v>0</v>
      </c>
      <c r="BG353" s="243">
        <f>IF(N353="zákl. přenesená",J353,0)</f>
        <v>0</v>
      </c>
      <c r="BH353" s="243">
        <f>IF(N353="sníž. přenesená",J353,0)</f>
        <v>0</v>
      </c>
      <c r="BI353" s="243">
        <f>IF(N353="nulová",J353,0)</f>
        <v>0</v>
      </c>
      <c r="BJ353" s="18" t="s">
        <v>82</v>
      </c>
      <c r="BK353" s="243">
        <f>ROUND(I353*H353,2)</f>
        <v>0</v>
      </c>
      <c r="BL353" s="18" t="s">
        <v>203</v>
      </c>
      <c r="BM353" s="242" t="s">
        <v>574</v>
      </c>
    </row>
    <row r="354" s="12" customFormat="1" ht="22.8" customHeight="1">
      <c r="A354" s="12"/>
      <c r="B354" s="214"/>
      <c r="C354" s="215"/>
      <c r="D354" s="216" t="s">
        <v>76</v>
      </c>
      <c r="E354" s="228" t="s">
        <v>575</v>
      </c>
      <c r="F354" s="228" t="s">
        <v>576</v>
      </c>
      <c r="G354" s="215"/>
      <c r="H354" s="215"/>
      <c r="I354" s="218"/>
      <c r="J354" s="229">
        <f>BK354</f>
        <v>0</v>
      </c>
      <c r="K354" s="215"/>
      <c r="L354" s="220"/>
      <c r="M354" s="221"/>
      <c r="N354" s="222"/>
      <c r="O354" s="222"/>
      <c r="P354" s="223">
        <f>SUM(P355:P360)</f>
        <v>0</v>
      </c>
      <c r="Q354" s="222"/>
      <c r="R354" s="223">
        <f>SUM(R355:R360)</f>
        <v>0.39795720000000001</v>
      </c>
      <c r="S354" s="222"/>
      <c r="T354" s="224">
        <f>SUM(T355:T360)</f>
        <v>0.1578484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25" t="s">
        <v>84</v>
      </c>
      <c r="AT354" s="226" t="s">
        <v>76</v>
      </c>
      <c r="AU354" s="226" t="s">
        <v>82</v>
      </c>
      <c r="AY354" s="225" t="s">
        <v>124</v>
      </c>
      <c r="BK354" s="227">
        <f>SUM(BK355:BK360)</f>
        <v>0</v>
      </c>
    </row>
    <row r="355" s="2" customFormat="1" ht="16.5" customHeight="1">
      <c r="A355" s="39"/>
      <c r="B355" s="40"/>
      <c r="C355" s="230" t="s">
        <v>577</v>
      </c>
      <c r="D355" s="230" t="s">
        <v>126</v>
      </c>
      <c r="E355" s="231" t="s">
        <v>578</v>
      </c>
      <c r="F355" s="232" t="s">
        <v>579</v>
      </c>
      <c r="G355" s="233" t="s">
        <v>153</v>
      </c>
      <c r="H355" s="234">
        <v>94.519999999999996</v>
      </c>
      <c r="I355" s="235"/>
      <c r="J355" s="236">
        <f>ROUND(I355*H355,2)</f>
        <v>0</v>
      </c>
      <c r="K355" s="237"/>
      <c r="L355" s="45"/>
      <c r="M355" s="238" t="s">
        <v>1</v>
      </c>
      <c r="N355" s="239" t="s">
        <v>42</v>
      </c>
      <c r="O355" s="92"/>
      <c r="P355" s="240">
        <f>O355*H355</f>
        <v>0</v>
      </c>
      <c r="Q355" s="240">
        <v>0</v>
      </c>
      <c r="R355" s="240">
        <f>Q355*H355</f>
        <v>0</v>
      </c>
      <c r="S355" s="240">
        <v>0.00167</v>
      </c>
      <c r="T355" s="241">
        <f>S355*H355</f>
        <v>0.1578484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2" t="s">
        <v>203</v>
      </c>
      <c r="AT355" s="242" t="s">
        <v>126</v>
      </c>
      <c r="AU355" s="242" t="s">
        <v>84</v>
      </c>
      <c r="AY355" s="18" t="s">
        <v>124</v>
      </c>
      <c r="BE355" s="243">
        <f>IF(N355="základní",J355,0)</f>
        <v>0</v>
      </c>
      <c r="BF355" s="243">
        <f>IF(N355="snížená",J355,0)</f>
        <v>0</v>
      </c>
      <c r="BG355" s="243">
        <f>IF(N355="zákl. přenesená",J355,0)</f>
        <v>0</v>
      </c>
      <c r="BH355" s="243">
        <f>IF(N355="sníž. přenesená",J355,0)</f>
        <v>0</v>
      </c>
      <c r="BI355" s="243">
        <f>IF(N355="nulová",J355,0)</f>
        <v>0</v>
      </c>
      <c r="BJ355" s="18" t="s">
        <v>82</v>
      </c>
      <c r="BK355" s="243">
        <f>ROUND(I355*H355,2)</f>
        <v>0</v>
      </c>
      <c r="BL355" s="18" t="s">
        <v>203</v>
      </c>
      <c r="BM355" s="242" t="s">
        <v>580</v>
      </c>
    </row>
    <row r="356" s="13" customFormat="1">
      <c r="A356" s="13"/>
      <c r="B356" s="244"/>
      <c r="C356" s="245"/>
      <c r="D356" s="246" t="s">
        <v>139</v>
      </c>
      <c r="E356" s="247" t="s">
        <v>1</v>
      </c>
      <c r="F356" s="248" t="s">
        <v>581</v>
      </c>
      <c r="G356" s="245"/>
      <c r="H356" s="249">
        <v>94.519999999999996</v>
      </c>
      <c r="I356" s="250"/>
      <c r="J356" s="245"/>
      <c r="K356" s="245"/>
      <c r="L356" s="251"/>
      <c r="M356" s="252"/>
      <c r="N356" s="253"/>
      <c r="O356" s="253"/>
      <c r="P356" s="253"/>
      <c r="Q356" s="253"/>
      <c r="R356" s="253"/>
      <c r="S356" s="253"/>
      <c r="T356" s="25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5" t="s">
        <v>139</v>
      </c>
      <c r="AU356" s="255" t="s">
        <v>84</v>
      </c>
      <c r="AV356" s="13" t="s">
        <v>84</v>
      </c>
      <c r="AW356" s="13" t="s">
        <v>32</v>
      </c>
      <c r="AX356" s="13" t="s">
        <v>82</v>
      </c>
      <c r="AY356" s="255" t="s">
        <v>124</v>
      </c>
    </row>
    <row r="357" s="2" customFormat="1" ht="21.75" customHeight="1">
      <c r="A357" s="39"/>
      <c r="B357" s="40"/>
      <c r="C357" s="230" t="s">
        <v>582</v>
      </c>
      <c r="D357" s="230" t="s">
        <v>126</v>
      </c>
      <c r="E357" s="231" t="s">
        <v>583</v>
      </c>
      <c r="F357" s="232" t="s">
        <v>584</v>
      </c>
      <c r="G357" s="233" t="s">
        <v>153</v>
      </c>
      <c r="H357" s="234">
        <v>91.819999999999993</v>
      </c>
      <c r="I357" s="235"/>
      <c r="J357" s="236">
        <f>ROUND(I357*H357,2)</f>
        <v>0</v>
      </c>
      <c r="K357" s="237"/>
      <c r="L357" s="45"/>
      <c r="M357" s="238" t="s">
        <v>1</v>
      </c>
      <c r="N357" s="239" t="s">
        <v>42</v>
      </c>
      <c r="O357" s="92"/>
      <c r="P357" s="240">
        <f>O357*H357</f>
        <v>0</v>
      </c>
      <c r="Q357" s="240">
        <v>0.0014599999999999999</v>
      </c>
      <c r="R357" s="240">
        <f>Q357*H357</f>
        <v>0.13405719999999999</v>
      </c>
      <c r="S357" s="240">
        <v>0</v>
      </c>
      <c r="T357" s="24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2" t="s">
        <v>203</v>
      </c>
      <c r="AT357" s="242" t="s">
        <v>126</v>
      </c>
      <c r="AU357" s="242" t="s">
        <v>84</v>
      </c>
      <c r="AY357" s="18" t="s">
        <v>124</v>
      </c>
      <c r="BE357" s="243">
        <f>IF(N357="základní",J357,0)</f>
        <v>0</v>
      </c>
      <c r="BF357" s="243">
        <f>IF(N357="snížená",J357,0)</f>
        <v>0</v>
      </c>
      <c r="BG357" s="243">
        <f>IF(N357="zákl. přenesená",J357,0)</f>
        <v>0</v>
      </c>
      <c r="BH357" s="243">
        <f>IF(N357="sníž. přenesená",J357,0)</f>
        <v>0</v>
      </c>
      <c r="BI357" s="243">
        <f>IF(N357="nulová",J357,0)</f>
        <v>0</v>
      </c>
      <c r="BJ357" s="18" t="s">
        <v>82</v>
      </c>
      <c r="BK357" s="243">
        <f>ROUND(I357*H357,2)</f>
        <v>0</v>
      </c>
      <c r="BL357" s="18" t="s">
        <v>203</v>
      </c>
      <c r="BM357" s="242" t="s">
        <v>585</v>
      </c>
    </row>
    <row r="358" s="13" customFormat="1">
      <c r="A358" s="13"/>
      <c r="B358" s="244"/>
      <c r="C358" s="245"/>
      <c r="D358" s="246" t="s">
        <v>139</v>
      </c>
      <c r="E358" s="247" t="s">
        <v>1</v>
      </c>
      <c r="F358" s="248" t="s">
        <v>320</v>
      </c>
      <c r="G358" s="245"/>
      <c r="H358" s="249">
        <v>91.819999999999993</v>
      </c>
      <c r="I358" s="250"/>
      <c r="J358" s="245"/>
      <c r="K358" s="245"/>
      <c r="L358" s="251"/>
      <c r="M358" s="252"/>
      <c r="N358" s="253"/>
      <c r="O358" s="253"/>
      <c r="P358" s="253"/>
      <c r="Q358" s="253"/>
      <c r="R358" s="253"/>
      <c r="S358" s="253"/>
      <c r="T358" s="25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5" t="s">
        <v>139</v>
      </c>
      <c r="AU358" s="255" t="s">
        <v>84</v>
      </c>
      <c r="AV358" s="13" t="s">
        <v>84</v>
      </c>
      <c r="AW358" s="13" t="s">
        <v>32</v>
      </c>
      <c r="AX358" s="13" t="s">
        <v>82</v>
      </c>
      <c r="AY358" s="255" t="s">
        <v>124</v>
      </c>
    </row>
    <row r="359" s="2" customFormat="1" ht="21.75" customHeight="1">
      <c r="A359" s="39"/>
      <c r="B359" s="40"/>
      <c r="C359" s="230" t="s">
        <v>586</v>
      </c>
      <c r="D359" s="230" t="s">
        <v>126</v>
      </c>
      <c r="E359" s="231" t="s">
        <v>587</v>
      </c>
      <c r="F359" s="232" t="s">
        <v>588</v>
      </c>
      <c r="G359" s="233" t="s">
        <v>153</v>
      </c>
      <c r="H359" s="234">
        <v>75.400000000000006</v>
      </c>
      <c r="I359" s="235"/>
      <c r="J359" s="236">
        <f>ROUND(I359*H359,2)</f>
        <v>0</v>
      </c>
      <c r="K359" s="237"/>
      <c r="L359" s="45"/>
      <c r="M359" s="238" t="s">
        <v>1</v>
      </c>
      <c r="N359" s="239" t="s">
        <v>42</v>
      </c>
      <c r="O359" s="92"/>
      <c r="P359" s="240">
        <f>O359*H359</f>
        <v>0</v>
      </c>
      <c r="Q359" s="240">
        <v>0.0035000000000000001</v>
      </c>
      <c r="R359" s="240">
        <f>Q359*H359</f>
        <v>0.26390000000000002</v>
      </c>
      <c r="S359" s="240">
        <v>0</v>
      </c>
      <c r="T359" s="24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2" t="s">
        <v>203</v>
      </c>
      <c r="AT359" s="242" t="s">
        <v>126</v>
      </c>
      <c r="AU359" s="242" t="s">
        <v>84</v>
      </c>
      <c r="AY359" s="18" t="s">
        <v>124</v>
      </c>
      <c r="BE359" s="243">
        <f>IF(N359="základní",J359,0)</f>
        <v>0</v>
      </c>
      <c r="BF359" s="243">
        <f>IF(N359="snížená",J359,0)</f>
        <v>0</v>
      </c>
      <c r="BG359" s="243">
        <f>IF(N359="zákl. přenesená",J359,0)</f>
        <v>0</v>
      </c>
      <c r="BH359" s="243">
        <f>IF(N359="sníž. přenesená",J359,0)</f>
        <v>0</v>
      </c>
      <c r="BI359" s="243">
        <f>IF(N359="nulová",J359,0)</f>
        <v>0</v>
      </c>
      <c r="BJ359" s="18" t="s">
        <v>82</v>
      </c>
      <c r="BK359" s="243">
        <f>ROUND(I359*H359,2)</f>
        <v>0</v>
      </c>
      <c r="BL359" s="18" t="s">
        <v>203</v>
      </c>
      <c r="BM359" s="242" t="s">
        <v>589</v>
      </c>
    </row>
    <row r="360" s="2" customFormat="1" ht="21.75" customHeight="1">
      <c r="A360" s="39"/>
      <c r="B360" s="40"/>
      <c r="C360" s="230" t="s">
        <v>590</v>
      </c>
      <c r="D360" s="230" t="s">
        <v>126</v>
      </c>
      <c r="E360" s="231" t="s">
        <v>591</v>
      </c>
      <c r="F360" s="232" t="s">
        <v>592</v>
      </c>
      <c r="G360" s="233" t="s">
        <v>174</v>
      </c>
      <c r="H360" s="234">
        <v>0.39800000000000002</v>
      </c>
      <c r="I360" s="235"/>
      <c r="J360" s="236">
        <f>ROUND(I360*H360,2)</f>
        <v>0</v>
      </c>
      <c r="K360" s="237"/>
      <c r="L360" s="45"/>
      <c r="M360" s="238" t="s">
        <v>1</v>
      </c>
      <c r="N360" s="239" t="s">
        <v>42</v>
      </c>
      <c r="O360" s="92"/>
      <c r="P360" s="240">
        <f>O360*H360</f>
        <v>0</v>
      </c>
      <c r="Q360" s="240">
        <v>0</v>
      </c>
      <c r="R360" s="240">
        <f>Q360*H360</f>
        <v>0</v>
      </c>
      <c r="S360" s="240">
        <v>0</v>
      </c>
      <c r="T360" s="24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2" t="s">
        <v>203</v>
      </c>
      <c r="AT360" s="242" t="s">
        <v>126</v>
      </c>
      <c r="AU360" s="242" t="s">
        <v>84</v>
      </c>
      <c r="AY360" s="18" t="s">
        <v>124</v>
      </c>
      <c r="BE360" s="243">
        <f>IF(N360="základní",J360,0)</f>
        <v>0</v>
      </c>
      <c r="BF360" s="243">
        <f>IF(N360="snížená",J360,0)</f>
        <v>0</v>
      </c>
      <c r="BG360" s="243">
        <f>IF(N360="zákl. přenesená",J360,0)</f>
        <v>0</v>
      </c>
      <c r="BH360" s="243">
        <f>IF(N360="sníž. přenesená",J360,0)</f>
        <v>0</v>
      </c>
      <c r="BI360" s="243">
        <f>IF(N360="nulová",J360,0)</f>
        <v>0</v>
      </c>
      <c r="BJ360" s="18" t="s">
        <v>82</v>
      </c>
      <c r="BK360" s="243">
        <f>ROUND(I360*H360,2)</f>
        <v>0</v>
      </c>
      <c r="BL360" s="18" t="s">
        <v>203</v>
      </c>
      <c r="BM360" s="242" t="s">
        <v>593</v>
      </c>
    </row>
    <row r="361" s="12" customFormat="1" ht="22.8" customHeight="1">
      <c r="A361" s="12"/>
      <c r="B361" s="214"/>
      <c r="C361" s="215"/>
      <c r="D361" s="216" t="s">
        <v>76</v>
      </c>
      <c r="E361" s="228" t="s">
        <v>594</v>
      </c>
      <c r="F361" s="228" t="s">
        <v>595</v>
      </c>
      <c r="G361" s="215"/>
      <c r="H361" s="215"/>
      <c r="I361" s="218"/>
      <c r="J361" s="229">
        <f>BK361</f>
        <v>0</v>
      </c>
      <c r="K361" s="215"/>
      <c r="L361" s="220"/>
      <c r="M361" s="221"/>
      <c r="N361" s="222"/>
      <c r="O361" s="222"/>
      <c r="P361" s="223">
        <f>P362</f>
        <v>0</v>
      </c>
      <c r="Q361" s="222"/>
      <c r="R361" s="223">
        <f>R362</f>
        <v>0.02112</v>
      </c>
      <c r="S361" s="222"/>
      <c r="T361" s="224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5" t="s">
        <v>84</v>
      </c>
      <c r="AT361" s="226" t="s">
        <v>76</v>
      </c>
      <c r="AU361" s="226" t="s">
        <v>82</v>
      </c>
      <c r="AY361" s="225" t="s">
        <v>124</v>
      </c>
      <c r="BK361" s="227">
        <f>BK362</f>
        <v>0</v>
      </c>
    </row>
    <row r="362" s="2" customFormat="1" ht="21.75" customHeight="1">
      <c r="A362" s="39"/>
      <c r="B362" s="40"/>
      <c r="C362" s="230" t="s">
        <v>596</v>
      </c>
      <c r="D362" s="230" t="s">
        <v>126</v>
      </c>
      <c r="E362" s="231" t="s">
        <v>597</v>
      </c>
      <c r="F362" s="232" t="s">
        <v>598</v>
      </c>
      <c r="G362" s="233" t="s">
        <v>129</v>
      </c>
      <c r="H362" s="234">
        <v>64</v>
      </c>
      <c r="I362" s="235"/>
      <c r="J362" s="236">
        <f>ROUND(I362*H362,2)</f>
        <v>0</v>
      </c>
      <c r="K362" s="237"/>
      <c r="L362" s="45"/>
      <c r="M362" s="238" t="s">
        <v>1</v>
      </c>
      <c r="N362" s="239" t="s">
        <v>42</v>
      </c>
      <c r="O362" s="92"/>
      <c r="P362" s="240">
        <f>O362*H362</f>
        <v>0</v>
      </c>
      <c r="Q362" s="240">
        <v>0.00033</v>
      </c>
      <c r="R362" s="240">
        <f>Q362*H362</f>
        <v>0.02112</v>
      </c>
      <c r="S362" s="240">
        <v>0</v>
      </c>
      <c r="T362" s="24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2" t="s">
        <v>203</v>
      </c>
      <c r="AT362" s="242" t="s">
        <v>126</v>
      </c>
      <c r="AU362" s="242" t="s">
        <v>84</v>
      </c>
      <c r="AY362" s="18" t="s">
        <v>124</v>
      </c>
      <c r="BE362" s="243">
        <f>IF(N362="základní",J362,0)</f>
        <v>0</v>
      </c>
      <c r="BF362" s="243">
        <f>IF(N362="snížená",J362,0)</f>
        <v>0</v>
      </c>
      <c r="BG362" s="243">
        <f>IF(N362="zákl. přenesená",J362,0)</f>
        <v>0</v>
      </c>
      <c r="BH362" s="243">
        <f>IF(N362="sníž. přenesená",J362,0)</f>
        <v>0</v>
      </c>
      <c r="BI362" s="243">
        <f>IF(N362="nulová",J362,0)</f>
        <v>0</v>
      </c>
      <c r="BJ362" s="18" t="s">
        <v>82</v>
      </c>
      <c r="BK362" s="243">
        <f>ROUND(I362*H362,2)</f>
        <v>0</v>
      </c>
      <c r="BL362" s="18" t="s">
        <v>203</v>
      </c>
      <c r="BM362" s="242" t="s">
        <v>599</v>
      </c>
    </row>
    <row r="363" s="12" customFormat="1" ht="25.92" customHeight="1">
      <c r="A363" s="12"/>
      <c r="B363" s="214"/>
      <c r="C363" s="215"/>
      <c r="D363" s="216" t="s">
        <v>76</v>
      </c>
      <c r="E363" s="217" t="s">
        <v>600</v>
      </c>
      <c r="F363" s="217" t="s">
        <v>601</v>
      </c>
      <c r="G363" s="215"/>
      <c r="H363" s="215"/>
      <c r="I363" s="218"/>
      <c r="J363" s="219">
        <f>BK363</f>
        <v>0</v>
      </c>
      <c r="K363" s="215"/>
      <c r="L363" s="220"/>
      <c r="M363" s="221"/>
      <c r="N363" s="222"/>
      <c r="O363" s="222"/>
      <c r="P363" s="223">
        <f>P364+P366</f>
        <v>0</v>
      </c>
      <c r="Q363" s="222"/>
      <c r="R363" s="223">
        <f>R364+R366</f>
        <v>0</v>
      </c>
      <c r="S363" s="222"/>
      <c r="T363" s="224">
        <f>T364+T366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5" t="s">
        <v>146</v>
      </c>
      <c r="AT363" s="226" t="s">
        <v>76</v>
      </c>
      <c r="AU363" s="226" t="s">
        <v>77</v>
      </c>
      <c r="AY363" s="225" t="s">
        <v>124</v>
      </c>
      <c r="BK363" s="227">
        <f>BK364+BK366</f>
        <v>0</v>
      </c>
    </row>
    <row r="364" s="12" customFormat="1" ht="22.8" customHeight="1">
      <c r="A364" s="12"/>
      <c r="B364" s="214"/>
      <c r="C364" s="215"/>
      <c r="D364" s="216" t="s">
        <v>76</v>
      </c>
      <c r="E364" s="228" t="s">
        <v>602</v>
      </c>
      <c r="F364" s="228" t="s">
        <v>603</v>
      </c>
      <c r="G364" s="215"/>
      <c r="H364" s="215"/>
      <c r="I364" s="218"/>
      <c r="J364" s="229">
        <f>BK364</f>
        <v>0</v>
      </c>
      <c r="K364" s="215"/>
      <c r="L364" s="220"/>
      <c r="M364" s="221"/>
      <c r="N364" s="222"/>
      <c r="O364" s="222"/>
      <c r="P364" s="223">
        <f>P365</f>
        <v>0</v>
      </c>
      <c r="Q364" s="222"/>
      <c r="R364" s="223">
        <f>R365</f>
        <v>0</v>
      </c>
      <c r="S364" s="222"/>
      <c r="T364" s="224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5" t="s">
        <v>146</v>
      </c>
      <c r="AT364" s="226" t="s">
        <v>76</v>
      </c>
      <c r="AU364" s="226" t="s">
        <v>82</v>
      </c>
      <c r="AY364" s="225" t="s">
        <v>124</v>
      </c>
      <c r="BK364" s="227">
        <f>BK365</f>
        <v>0</v>
      </c>
    </row>
    <row r="365" s="2" customFormat="1" ht="16.5" customHeight="1">
      <c r="A365" s="39"/>
      <c r="B365" s="40"/>
      <c r="C365" s="230" t="s">
        <v>604</v>
      </c>
      <c r="D365" s="230" t="s">
        <v>126</v>
      </c>
      <c r="E365" s="231" t="s">
        <v>605</v>
      </c>
      <c r="F365" s="232" t="s">
        <v>606</v>
      </c>
      <c r="G365" s="233" t="s">
        <v>234</v>
      </c>
      <c r="H365" s="234">
        <v>1</v>
      </c>
      <c r="I365" s="235"/>
      <c r="J365" s="236">
        <f>ROUND(I365*H365,2)</f>
        <v>0</v>
      </c>
      <c r="K365" s="237"/>
      <c r="L365" s="45"/>
      <c r="M365" s="238" t="s">
        <v>1</v>
      </c>
      <c r="N365" s="239" t="s">
        <v>42</v>
      </c>
      <c r="O365" s="92"/>
      <c r="P365" s="240">
        <f>O365*H365</f>
        <v>0</v>
      </c>
      <c r="Q365" s="240">
        <v>0</v>
      </c>
      <c r="R365" s="240">
        <f>Q365*H365</f>
        <v>0</v>
      </c>
      <c r="S365" s="240">
        <v>0</v>
      </c>
      <c r="T365" s="24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2" t="s">
        <v>607</v>
      </c>
      <c r="AT365" s="242" t="s">
        <v>126</v>
      </c>
      <c r="AU365" s="242" t="s">
        <v>84</v>
      </c>
      <c r="AY365" s="18" t="s">
        <v>124</v>
      </c>
      <c r="BE365" s="243">
        <f>IF(N365="základní",J365,0)</f>
        <v>0</v>
      </c>
      <c r="BF365" s="243">
        <f>IF(N365="snížená",J365,0)</f>
        <v>0</v>
      </c>
      <c r="BG365" s="243">
        <f>IF(N365="zákl. přenesená",J365,0)</f>
        <v>0</v>
      </c>
      <c r="BH365" s="243">
        <f>IF(N365="sníž. přenesená",J365,0)</f>
        <v>0</v>
      </c>
      <c r="BI365" s="243">
        <f>IF(N365="nulová",J365,0)</f>
        <v>0</v>
      </c>
      <c r="BJ365" s="18" t="s">
        <v>82</v>
      </c>
      <c r="BK365" s="243">
        <f>ROUND(I365*H365,2)</f>
        <v>0</v>
      </c>
      <c r="BL365" s="18" t="s">
        <v>607</v>
      </c>
      <c r="BM365" s="242" t="s">
        <v>608</v>
      </c>
    </row>
    <row r="366" s="12" customFormat="1" ht="22.8" customHeight="1">
      <c r="A366" s="12"/>
      <c r="B366" s="214"/>
      <c r="C366" s="215"/>
      <c r="D366" s="216" t="s">
        <v>76</v>
      </c>
      <c r="E366" s="228" t="s">
        <v>609</v>
      </c>
      <c r="F366" s="228" t="s">
        <v>610</v>
      </c>
      <c r="G366" s="215"/>
      <c r="H366" s="215"/>
      <c r="I366" s="218"/>
      <c r="J366" s="229">
        <f>BK366</f>
        <v>0</v>
      </c>
      <c r="K366" s="215"/>
      <c r="L366" s="220"/>
      <c r="M366" s="221"/>
      <c r="N366" s="222"/>
      <c r="O366" s="222"/>
      <c r="P366" s="223">
        <f>P367</f>
        <v>0</v>
      </c>
      <c r="Q366" s="222"/>
      <c r="R366" s="223">
        <f>R367</f>
        <v>0</v>
      </c>
      <c r="S366" s="222"/>
      <c r="T366" s="224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5" t="s">
        <v>146</v>
      </c>
      <c r="AT366" s="226" t="s">
        <v>76</v>
      </c>
      <c r="AU366" s="226" t="s">
        <v>82</v>
      </c>
      <c r="AY366" s="225" t="s">
        <v>124</v>
      </c>
      <c r="BK366" s="227">
        <f>BK367</f>
        <v>0</v>
      </c>
    </row>
    <row r="367" s="2" customFormat="1" ht="16.5" customHeight="1">
      <c r="A367" s="39"/>
      <c r="B367" s="40"/>
      <c r="C367" s="230" t="s">
        <v>611</v>
      </c>
      <c r="D367" s="230" t="s">
        <v>126</v>
      </c>
      <c r="E367" s="231" t="s">
        <v>612</v>
      </c>
      <c r="F367" s="232" t="s">
        <v>610</v>
      </c>
      <c r="G367" s="233" t="s">
        <v>234</v>
      </c>
      <c r="H367" s="234">
        <v>1</v>
      </c>
      <c r="I367" s="235"/>
      <c r="J367" s="236">
        <f>ROUND(I367*H367,2)</f>
        <v>0</v>
      </c>
      <c r="K367" s="237"/>
      <c r="L367" s="45"/>
      <c r="M367" s="299" t="s">
        <v>1</v>
      </c>
      <c r="N367" s="300" t="s">
        <v>42</v>
      </c>
      <c r="O367" s="301"/>
      <c r="P367" s="302">
        <f>O367*H367</f>
        <v>0</v>
      </c>
      <c r="Q367" s="302">
        <v>0</v>
      </c>
      <c r="R367" s="302">
        <f>Q367*H367</f>
        <v>0</v>
      </c>
      <c r="S367" s="302">
        <v>0</v>
      </c>
      <c r="T367" s="30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2" t="s">
        <v>607</v>
      </c>
      <c r="AT367" s="242" t="s">
        <v>126</v>
      </c>
      <c r="AU367" s="242" t="s">
        <v>84</v>
      </c>
      <c r="AY367" s="18" t="s">
        <v>124</v>
      </c>
      <c r="BE367" s="243">
        <f>IF(N367="základní",J367,0)</f>
        <v>0</v>
      </c>
      <c r="BF367" s="243">
        <f>IF(N367="snížená",J367,0)</f>
        <v>0</v>
      </c>
      <c r="BG367" s="243">
        <f>IF(N367="zákl. přenesená",J367,0)</f>
        <v>0</v>
      </c>
      <c r="BH367" s="243">
        <f>IF(N367="sníž. přenesená",J367,0)</f>
        <v>0</v>
      </c>
      <c r="BI367" s="243">
        <f>IF(N367="nulová",J367,0)</f>
        <v>0</v>
      </c>
      <c r="BJ367" s="18" t="s">
        <v>82</v>
      </c>
      <c r="BK367" s="243">
        <f>ROUND(I367*H367,2)</f>
        <v>0</v>
      </c>
      <c r="BL367" s="18" t="s">
        <v>607</v>
      </c>
      <c r="BM367" s="242" t="s">
        <v>613</v>
      </c>
    </row>
    <row r="368" s="2" customFormat="1" ht="6.96" customHeight="1">
      <c r="A368" s="39"/>
      <c r="B368" s="67"/>
      <c r="C368" s="68"/>
      <c r="D368" s="68"/>
      <c r="E368" s="68"/>
      <c r="F368" s="68"/>
      <c r="G368" s="68"/>
      <c r="H368" s="68"/>
      <c r="I368" s="178"/>
      <c r="J368" s="68"/>
      <c r="K368" s="68"/>
      <c r="L368" s="45"/>
      <c r="M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</row>
  </sheetData>
  <sheetProtection sheet="1" autoFilter="0" formatColumns="0" formatRows="0" objects="1" scenarios="1" spinCount="100000" saltValue="+VyARyH92Kdh7n8Dh7he5OAnwmLkbTJW3PJFFGeZzovQp4n97RljwqKIXypVoatWqa0+OEgJ0jnEH4uSGCg8lQ==" hashValue="fyWKXQeFF27riYMmgwfw+/WEDQqBDutPqkU0EkY9RJSH/9LA0AGru5je7XiK5pn6bzG5TR4CSRAX5qak8LalOg==" algorithmName="SHA-512" password="CC35"/>
  <autoFilter ref="C128:K367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 Jandová</dc:creator>
  <cp:lastModifiedBy>LENKA\Lenka Jandová</cp:lastModifiedBy>
  <dcterms:created xsi:type="dcterms:W3CDTF">2020-08-31T09:04:50Z</dcterms:created>
  <dcterms:modified xsi:type="dcterms:W3CDTF">2020-08-31T09:04:55Z</dcterms:modified>
</cp:coreProperties>
</file>